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991"/>
  </bookViews>
  <sheets>
    <sheet name="NASLOVNA" sheetId="1" r:id="rId1"/>
    <sheet name="UVOD" sheetId="2" r:id="rId2"/>
    <sheet name="SPECIFIKACIJA" sheetId="3" r:id="rId3"/>
  </sheets>
  <externalReferences>
    <externalReference r:id="rId4"/>
  </externalReferences>
  <definedNames>
    <definedName name="Excel_BuiltIn_Print_Area" localSheetId="2">SPECIFIKACIJA!$B$1:$G$418</definedName>
    <definedName name="Excel_BuiltIn_Print_Titles" localSheetId="2">SPECIFIKACIJA!$1:$2</definedName>
    <definedName name="OLE_LINK14" localSheetId="2">#N/A</definedName>
    <definedName name="OLE_LINK15" localSheetId="2">#N/A</definedName>
    <definedName name="OLE_LINK17" localSheetId="2">#N/A</definedName>
    <definedName name="OLE_LINK26" localSheetId="2">SPECIFIKACIJA!$D$21</definedName>
    <definedName name="_xlnm.Print_Area" localSheetId="0">NASLOVNA!$A$1:$B$24</definedName>
    <definedName name="_xlnm.Print_Area" localSheetId="1">UVOD!$A$1:$C$68</definedName>
    <definedName name="_xlnm.Print_Titles" localSheetId="2">SPECIFIKACIJA!$2:$2</definedName>
    <definedName name="pt">#N/A</definedName>
  </definedNames>
  <calcPr calcId="125725" fullPrecision="0"/>
</workbook>
</file>

<file path=xl/calcChain.xml><?xml version="1.0" encoding="utf-8"?>
<calcChain xmlns="http://schemas.openxmlformats.org/spreadsheetml/2006/main">
  <c r="B306" i="3"/>
  <c r="G306"/>
  <c r="G316"/>
  <c r="G168"/>
  <c r="G146"/>
  <c r="G137"/>
  <c r="G116"/>
  <c r="G94"/>
  <c r="B6"/>
  <c r="B396" s="1"/>
  <c r="B7"/>
  <c r="G8"/>
  <c r="B9"/>
  <c r="B11"/>
  <c r="B12"/>
  <c r="B13"/>
  <c r="B14"/>
  <c r="B15"/>
  <c r="G15"/>
  <c r="B16"/>
  <c r="B18"/>
  <c r="B19"/>
  <c r="B20"/>
  <c r="B21"/>
  <c r="G21"/>
  <c r="B22"/>
  <c r="B24"/>
  <c r="B25"/>
  <c r="B26"/>
  <c r="B27"/>
  <c r="B28"/>
  <c r="G28"/>
  <c r="B29"/>
  <c r="B30"/>
  <c r="B31"/>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5"/>
  <c r="B97"/>
  <c r="B98"/>
  <c r="B99"/>
  <c r="B100"/>
  <c r="B120"/>
  <c r="B121"/>
  <c r="B122"/>
  <c r="B123"/>
  <c r="B127"/>
  <c r="B129"/>
  <c r="B130"/>
  <c r="B131"/>
  <c r="B132"/>
  <c r="B140"/>
  <c r="B141"/>
  <c r="B142"/>
  <c r="B143"/>
  <c r="B147"/>
  <c r="G148"/>
  <c r="H148"/>
  <c r="B149"/>
  <c r="G149"/>
  <c r="H149"/>
  <c r="B150"/>
  <c r="G150"/>
  <c r="H150"/>
  <c r="B151"/>
  <c r="G152"/>
  <c r="B153"/>
  <c r="G153"/>
  <c r="B154"/>
  <c r="G154"/>
  <c r="B155"/>
  <c r="B157"/>
  <c r="B158"/>
  <c r="B159"/>
  <c r="B160"/>
  <c r="B161"/>
  <c r="B162"/>
  <c r="B163"/>
  <c r="B164"/>
  <c r="B165"/>
  <c r="B169"/>
  <c r="B171"/>
  <c r="B172"/>
  <c r="B173"/>
  <c r="G173"/>
  <c r="B174"/>
  <c r="B176"/>
  <c r="B177"/>
  <c r="G177"/>
  <c r="B178"/>
  <c r="B180"/>
  <c r="B181"/>
  <c r="G181"/>
  <c r="B182"/>
  <c r="G182"/>
  <c r="B183"/>
  <c r="G183"/>
  <c r="B184"/>
  <c r="G184"/>
  <c r="B185"/>
  <c r="B187"/>
  <c r="B188"/>
  <c r="G188"/>
  <c r="B189"/>
  <c r="B191"/>
  <c r="B192"/>
  <c r="G192"/>
  <c r="B193"/>
  <c r="G194"/>
  <c r="H194"/>
  <c r="B195"/>
  <c r="G195"/>
  <c r="H195"/>
  <c r="B196"/>
  <c r="G196"/>
  <c r="H196"/>
  <c r="B197"/>
  <c r="G197"/>
  <c r="H197"/>
  <c r="B198"/>
  <c r="G198"/>
  <c r="H198"/>
  <c r="B199"/>
  <c r="G199"/>
  <c r="B200"/>
  <c r="G200"/>
  <c r="B201"/>
  <c r="G201"/>
  <c r="B202"/>
  <c r="G202"/>
  <c r="B203"/>
  <c r="G203"/>
  <c r="B204"/>
  <c r="G205"/>
  <c r="B206"/>
  <c r="G206"/>
  <c r="B207"/>
  <c r="G207"/>
  <c r="B208"/>
  <c r="G208"/>
  <c r="B209"/>
  <c r="G209"/>
  <c r="B210"/>
  <c r="B211"/>
  <c r="B212"/>
  <c r="B213"/>
  <c r="B214"/>
  <c r="B218"/>
  <c r="G218"/>
  <c r="B219"/>
  <c r="G219"/>
  <c r="B220"/>
  <c r="G220"/>
  <c r="B221"/>
  <c r="G221"/>
  <c r="B222"/>
  <c r="G222"/>
  <c r="B223"/>
  <c r="B225"/>
  <c r="B226"/>
  <c r="E226"/>
  <c r="G226" s="1"/>
  <c r="B227"/>
  <c r="B229"/>
  <c r="B230"/>
  <c r="B231"/>
  <c r="G231"/>
  <c r="B232"/>
  <c r="B234"/>
  <c r="G234"/>
  <c r="B235"/>
  <c r="B237"/>
  <c r="G237"/>
  <c r="B238"/>
  <c r="B240"/>
  <c r="B241"/>
  <c r="G241"/>
  <c r="B242"/>
  <c r="B244"/>
  <c r="B245"/>
  <c r="B246"/>
  <c r="G246"/>
  <c r="B247"/>
  <c r="G248"/>
  <c r="H248"/>
  <c r="B249"/>
  <c r="G249"/>
  <c r="H249"/>
  <c r="B250"/>
  <c r="E250"/>
  <c r="G250"/>
  <c r="H250"/>
  <c r="G251"/>
  <c r="G253"/>
  <c r="B254"/>
  <c r="G254"/>
  <c r="B255"/>
  <c r="G256"/>
  <c r="B257"/>
  <c r="G258"/>
  <c r="B259"/>
  <c r="G259"/>
  <c r="B260"/>
  <c r="G260"/>
  <c r="B261"/>
  <c r="G261"/>
  <c r="B263"/>
  <c r="G263"/>
  <c r="B264"/>
  <c r="B265"/>
  <c r="B266"/>
  <c r="B272"/>
  <c r="B273"/>
  <c r="B274"/>
  <c r="G274"/>
  <c r="B277"/>
  <c r="B278"/>
  <c r="B279"/>
  <c r="G283"/>
  <c r="B284"/>
  <c r="B286"/>
  <c r="B287"/>
  <c r="B288"/>
  <c r="B289"/>
  <c r="G289"/>
  <c r="B290"/>
  <c r="B292"/>
  <c r="B293"/>
  <c r="B294"/>
  <c r="G294"/>
  <c r="G325" s="1"/>
  <c r="G400" s="1"/>
  <c r="H294"/>
  <c r="B295"/>
  <c r="B297"/>
  <c r="B298"/>
  <c r="B299"/>
  <c r="G299"/>
  <c r="B300"/>
  <c r="B302"/>
  <c r="B303"/>
  <c r="G303"/>
  <c r="B304"/>
  <c r="B307"/>
  <c r="B309"/>
  <c r="B310"/>
  <c r="B311"/>
  <c r="B312"/>
  <c r="B313"/>
  <c r="B314"/>
  <c r="B315"/>
  <c r="B316"/>
  <c r="B318"/>
  <c r="B319"/>
  <c r="B320"/>
  <c r="B321"/>
  <c r="G321"/>
  <c r="B322"/>
  <c r="B323"/>
  <c r="B324"/>
  <c r="B325"/>
  <c r="B326"/>
  <c r="B327"/>
  <c r="B328"/>
  <c r="B329"/>
  <c r="B333"/>
  <c r="B334"/>
  <c r="B335" s="1"/>
  <c r="G335"/>
  <c r="B336"/>
  <c r="B338"/>
  <c r="B339"/>
  <c r="B340"/>
  <c r="G340"/>
  <c r="B341"/>
  <c r="G342"/>
  <c r="H342"/>
  <c r="B343"/>
  <c r="G343"/>
  <c r="H343"/>
  <c r="B344"/>
  <c r="G344"/>
  <c r="H344"/>
  <c r="B345"/>
  <c r="B346"/>
  <c r="G348"/>
  <c r="G350"/>
  <c r="B351"/>
  <c r="G351"/>
  <c r="B352"/>
  <c r="G352"/>
  <c r="B355"/>
  <c r="B356"/>
  <c r="G356"/>
  <c r="B357"/>
  <c r="G359"/>
  <c r="B360"/>
  <c r="B362"/>
  <c r="B363"/>
  <c r="B364"/>
  <c r="B365"/>
  <c r="B366"/>
  <c r="B367"/>
  <c r="B368"/>
  <c r="B369"/>
  <c r="B370"/>
  <c r="B371"/>
  <c r="B372"/>
  <c r="G373"/>
  <c r="B374"/>
  <c r="B376"/>
  <c r="B377"/>
  <c r="B378"/>
  <c r="G378"/>
  <c r="G380" s="1"/>
  <c r="G402" s="1"/>
  <c r="B379"/>
  <c r="B380"/>
  <c r="C396"/>
  <c r="C398"/>
  <c r="C400"/>
  <c r="C402"/>
  <c r="G31"/>
  <c r="G396" s="1"/>
  <c r="B8" l="1"/>
  <c r="B10" s="1"/>
  <c r="G265"/>
  <c r="G398" s="1"/>
  <c r="G406" s="1"/>
  <c r="G408" s="1"/>
  <c r="B17" l="1"/>
  <c r="B23" s="1"/>
  <c r="C31" s="1"/>
  <c r="G410"/>
  <c r="B34" l="1"/>
  <c r="B398" s="1"/>
  <c r="B36" l="1"/>
  <c r="B96" s="1"/>
  <c r="B119" l="1"/>
  <c r="B139" s="1"/>
  <c r="B148" l="1"/>
  <c r="B152" s="1"/>
  <c r="B156" s="1"/>
  <c r="B170" s="1"/>
  <c r="B175" s="1"/>
  <c r="B179" s="1"/>
  <c r="B186" s="1"/>
  <c r="B190" s="1"/>
  <c r="B194" s="1"/>
  <c r="B205" s="1"/>
  <c r="B224" s="1"/>
  <c r="B228" s="1"/>
  <c r="B233" s="1"/>
  <c r="B236" s="1"/>
  <c r="B239" s="1"/>
  <c r="B243" s="1"/>
  <c r="B248" s="1"/>
  <c r="B251" l="1"/>
  <c r="B253" s="1"/>
  <c r="B258" s="1"/>
  <c r="B262" s="1"/>
  <c r="C265" s="1"/>
  <c r="B269" l="1"/>
  <c r="B271" s="1"/>
  <c r="B276" s="1"/>
  <c r="B285" s="1"/>
  <c r="B291" s="1"/>
  <c r="B296" s="1"/>
  <c r="B301" s="1"/>
  <c r="B305" s="1"/>
  <c r="B308" s="1"/>
  <c r="B317" s="1"/>
  <c r="B400" l="1"/>
  <c r="C325"/>
  <c r="B330"/>
  <c r="B402" l="1"/>
  <c r="B332"/>
  <c r="B337" s="1"/>
  <c r="B342" s="1"/>
  <c r="B350" s="1"/>
  <c r="B354" s="1"/>
  <c r="C380" l="1"/>
  <c r="B358"/>
  <c r="B361" s="1"/>
  <c r="B375" s="1"/>
</calcChain>
</file>

<file path=xl/sharedStrings.xml><?xml version="1.0" encoding="utf-8"?>
<sst xmlns="http://schemas.openxmlformats.org/spreadsheetml/2006/main" count="323" uniqueCount="206">
  <si>
    <t>TEH-PROJEKT  
ENERGETIKA d.o.o.</t>
  </si>
  <si>
    <r>
      <rPr>
        <b/>
        <sz val="8"/>
        <color indexed="8"/>
        <rFont val="Arial"/>
        <family val="1"/>
        <charset val="238"/>
      </rPr>
      <t xml:space="preserve">Fiorella la Guardia 13
HR-51000 RIJEKA
e-mail: info@tpenergetika.com
tel./fax: (051) 33 65 19, 21 12 75
</t>
    </r>
    <r>
      <rPr>
        <sz val="8"/>
        <color indexed="8"/>
        <rFont val="Arial"/>
        <family val="1"/>
        <charset val="238"/>
      </rPr>
      <t xml:space="preserve">IBAN: HR9224020061100391883(HRK)
</t>
    </r>
    <r>
      <rPr>
        <b/>
        <sz val="8"/>
        <color indexed="8"/>
        <rFont val="Arial"/>
        <family val="1"/>
        <charset val="238"/>
      </rPr>
      <t>m.b. 03583155   OIB: 89370831907</t>
    </r>
  </si>
  <si>
    <t>Investitor:</t>
  </si>
  <si>
    <t>GRAD RIJEKA | Odjel gradske uprave za odgoj i školstvo | Trpimirova 2, Rijeka</t>
  </si>
  <si>
    <t xml:space="preserve">Objekt: </t>
  </si>
  <si>
    <t>Rekonstrukcija toplovodne kotlovnice - zamjena uljnog kotla s dva plinska kondenzacijska uređaja za loženje snage 2×50 kW u zgradi PPO Z. CVIIĆ</t>
  </si>
  <si>
    <t>Lokacija:</t>
  </si>
  <si>
    <t>Ul Bribirska 12, Rijeka</t>
  </si>
  <si>
    <t>Zajednička oznaka:</t>
  </si>
  <si>
    <t>-</t>
  </si>
  <si>
    <t>Knjiga:</t>
  </si>
  <si>
    <t>1 / 1</t>
  </si>
  <si>
    <t>Naziv projekta:</t>
  </si>
  <si>
    <t>Ukidanje uljne kotlovnice i ugradnja zamjenskog toplovodnog sustava s plinskim loženjem za potrebe zgrade vrtića</t>
  </si>
  <si>
    <t>Oznaka projekta:</t>
  </si>
  <si>
    <t>STR-GP-16-09-06</t>
  </si>
  <si>
    <t>Revizija:</t>
  </si>
  <si>
    <t>0</t>
  </si>
  <si>
    <t>Vrsta projekta:</t>
  </si>
  <si>
    <t>Razina projekta:</t>
  </si>
  <si>
    <t>Glavni projekt</t>
  </si>
  <si>
    <t>Glavni projektant:</t>
  </si>
  <si>
    <t>Zvonimir Žarkovac, dipl.ing.str.  HKIS/br.up. 564</t>
  </si>
  <si>
    <t>Projektant:</t>
  </si>
  <si>
    <t>Direktor:</t>
  </si>
  <si>
    <t>Krešimir Šekimić, dipl.ing.str.</t>
  </si>
  <si>
    <t>Datum:</t>
  </si>
  <si>
    <t>rujan 2016.</t>
  </si>
  <si>
    <t>OPĆE NAPOMENE UZ TROŠKOVNIK STROJARSKIH INSTALACIJA</t>
  </si>
  <si>
    <t xml:space="preserve"> U jediničnim cijenama svih navedenih stavki specifikacija, prilikom izrade ponude (nuđenje izvedbe instalacija) moraju biti sadržani i obuhvaćeni ukupni troškovi opreme i uređaja, ukupni troškovi materijala i rada za potpuno dovršenje cjelokupnog posla uključujući:</t>
  </si>
  <si>
    <t xml:space="preserve">   ‒    sve potrebne prateće građevinske i (sva “štemanja”, prodori za cjevnu instalaciju, instalaciju klimatizacije, uključivo s završnom građevinskom obradom i sl.) elektroinstalaterske radove (spajanje uređaja na izvedene elektroinstalacije i sl.),
      ‒ izradu potrebne prateće radioničke dokumentacije,
      ‒ prateća ispitivanja (tlačne, funkcionalne probe i sl.) s izradom pismenog izvješća,
      ‒ puštanje u probni pogon,
      ‒ podešavanje radnih parametara,
      ‒ puštanje u funkcijski-trajni rad,
      ‒ izradu primopredajne dokumentacije,
      ‒ izradu projekta izvedenog stanja,</t>
  </si>
  <si>
    <t xml:space="preserve">  kao i ostale radove koji nisu posebno iskazani specifikacijama, a potrebni su za potpunu i urednu izvedbu projektiranih instalacija, njihovu funkcionalnost, pogonsku gotovost i primopredaju korisniku kao npr. uputstva za rukovanje i održavanje, izradu natpisnih pločica i oznaka, pribavljanje potrebne dokumentacije za uporabnu dozvolu i sl.</t>
  </si>
  <si>
    <t xml:space="preserve">  Ponuditelji su obvezni prije podnošenja ponude temeljito pregledati građevinu i projektnu dokumentaciju, te procjeniti relevantne činjenice koje utječu na cijenu, kvalitetu i rok završetka radova, budući se naknadni prigovori i zahtjevi za povećanje cijene radi nepoznavanja ili nedovoljnog poznavanja građevine i projektne dokumentacije neće razmatrati.</t>
  </si>
  <si>
    <t xml:space="preserve">  Prateća čišćenja prostora tijekom izvedbe radova, kao i obuka osoblja korisnika u rukovanju instalacijom do konačne - službene primopredaje investitoru odnosno krajnjem korisniku, moraju biti uključena u ponudbenu cijenu.</t>
  </si>
  <si>
    <t xml:space="preserve">  U troškovima opreme i uređaja, podrazumijeva se njihova nabavna cijena (uključivo s carinom i porezima), transpotrni troškovi, svi potrebni prijenosi, utovari i istovari, uskladištenje i čuvanje, sve fco. montirano, prema projektnoj dokumentaciji, odnosno u skladu s predmetnim općim napomenama.</t>
  </si>
  <si>
    <t xml:space="preserve">  U troškovima materijala, podrazumijeva se nabavna cijena kako primarnog, tako i kompletnog pomoćnog spojnog - potrošnog materijala, uključivo sa svim potrebnim prijenosima, utovarima i istovarima, uskladištenjem i čuvanjem.</t>
  </si>
  <si>
    <t xml:space="preserve">  Za sve izvedene radove, ugrađene materijale i opremu, potrebno je u skladu s propisima ishodovati dokaze o kakvoći (atestna dokumentacija i sl.), koji se bez posebne naknade daju na uvid nadzornom inženjeru, a prilikom primopredaje građevine uručuju investitoru, odnosno krajnjem korisniku.</t>
  </si>
  <si>
    <t xml:space="preserve">  U ponudbenim cjenama mora biti obuhvaćen sav rad, glavni i pomoćni, kao i prateći građevinski radovi na izvedbi prodora te završne obrade istih, uporaba lakih pokretnih skela, sva potrebna podupiranja, sav unutrašnji transport te potrebna zaštita izvedenih radova.</t>
  </si>
  <si>
    <t>Jedinične cijene sadrže :</t>
  </si>
  <si>
    <t>potreban "faktor" za pokriće radne snage,</t>
  </si>
  <si>
    <t>potreban "faktor" za pokriće organizacije gradilišta,</t>
  </si>
  <si>
    <t>potreban "faktor" za pokriće režije,</t>
  </si>
  <si>
    <t>svi ostali troškovi koji se uobičajeno pokrivaju kroz "faktor".</t>
  </si>
  <si>
    <t>Prije početka izvedbe izvoditelj radova dužan je u skladu s važećim propisima osigurati gradilište.</t>
  </si>
  <si>
    <t>Za eventualne štete uzrokovane neodgovornim ili nestručnim radom odgovara izvoditelj radova, te ih je obvezan nadoknaditi investitoru.</t>
  </si>
  <si>
    <t>Pri izvedbi instalacije obavezno je poštovati:</t>
  </si>
  <si>
    <t>HRN norme,</t>
  </si>
  <si>
    <t>DIN norme,</t>
  </si>
  <si>
    <t>Poz</t>
  </si>
  <si>
    <t>Opis</t>
  </si>
  <si>
    <t>Mjera</t>
  </si>
  <si>
    <t>Količina</t>
  </si>
  <si>
    <t>Jed. cijena</t>
  </si>
  <si>
    <t>Ukupno</t>
  </si>
  <si>
    <t>*</t>
  </si>
  <si>
    <t>DEMONTAŽA :</t>
  </si>
  <si>
    <t>**</t>
  </si>
  <si>
    <t>Ispuštanje vode iz sustava centralnog grijanja.</t>
  </si>
  <si>
    <t>kpl</t>
  </si>
  <si>
    <t>Demontaža postojećeg kotla TVT STANDARD UNI-S 100 kW, automatskom regulacijom, te sa pripadajućim uljnim plamenikom proizvod Weishaupt, otpajanje od sustava grijanja i dobave goriva, cirkulacijskih crpki grijanja, te u dogovoru s Investitorom odvod istog na deponij u krugu od 20 km.</t>
  </si>
  <si>
    <t>Pretakanje preostalog EL lož ulja iz ovalnog spremnika volumena 2000 litara u kanistre, u dogovoru s Investitorom odvoz istog u drugu kotlovnicu investitora pogonjenu EL lož uljem. Procjenjena količina preostalog EL lož ulja je 900 litara.</t>
  </si>
  <si>
    <t>Demontaža kompletnog cjevovoda, armature, cirkulacijskih crpki, membranske ekspanzijske posude unutar kotlovnice koji smeta da bi se dva nova kotla cijevno spojila međusobno, te na zajednički cjevovod, te odvoz istog na deponij u krugu od 20 km. Procjenjena količina cijevi NO 50 - 30 m.</t>
  </si>
  <si>
    <t>INSTALACIJA KOTLOVNICE :</t>
  </si>
  <si>
    <t>UltraGas tip 50; učin 8,3-49,9 kW; radni tlak 3 bara</t>
  </si>
  <si>
    <t xml:space="preserve">Karakteristike kotla: </t>
  </si>
  <si>
    <t xml:space="preserve"> - visok stupanj iskorištenja</t>
  </si>
  <si>
    <t xml:space="preserve"> - kompaktne dimenzije</t>
  </si>
  <si>
    <t xml:space="preserve"> - širok opseg rada (modulacija 1:6,01)</t>
  </si>
  <si>
    <t xml:space="preserve"> - jednostavno održavanje</t>
  </si>
  <si>
    <t xml:space="preserve"> - tihi rad bez vibracija (do 53 dB)</t>
  </si>
  <si>
    <t xml:space="preserve"> - integriran plamenik s gornje strane</t>
  </si>
  <si>
    <t xml:space="preserve"> - minimalni hidraulički otpor</t>
  </si>
  <si>
    <t xml:space="preserve"> - mala potrošnja el. energije (26/64 W)</t>
  </si>
  <si>
    <t xml:space="preserve"> - velika površina izmjenjivača topline</t>
  </si>
  <si>
    <t xml:space="preserve"> - samočisteća površina izmjenjivača</t>
  </si>
  <si>
    <t xml:space="preserve">Opseg isporuke: </t>
  </si>
  <si>
    <t xml:space="preserve"> - tijela kotlova s izolacijama</t>
  </si>
  <si>
    <t xml:space="preserve"> - premix plamenik</t>
  </si>
  <si>
    <t xml:space="preserve"> - TopTronicE automatska regulacija</t>
  </si>
  <si>
    <t xml:space="preserve"> - micro SD memorijska karticea s HR jezikom</t>
  </si>
  <si>
    <t xml:space="preserve"> - WLAN modul za daljinski nazor TTE-GW</t>
  </si>
  <si>
    <t xml:space="preserve"> - automatska paljenja s nadgledanjem BIC 960</t>
  </si>
  <si>
    <t xml:space="preserve"> - plinski filter na priključku plina ¾″</t>
  </si>
  <si>
    <t xml:space="preserve"> - dodatno kotlovsko postolje visine 150 mm</t>
  </si>
  <si>
    <t xml:space="preserve">Tehnički podaci: </t>
  </si>
  <si>
    <t xml:space="preserve">- maksimalni toplinski učin (80/60°C) 46,1 kW </t>
  </si>
  <si>
    <t xml:space="preserve">- minimalan toplinski učin (80/60°C) 7,5 kW </t>
  </si>
  <si>
    <t xml:space="preserve">- maksimalni toplinski učin (40/30°C) 49,9 kW </t>
  </si>
  <si>
    <t xml:space="preserve">- minimalni učin (40/30°C) 8,3 kW </t>
  </si>
  <si>
    <t xml:space="preserve">- radni tlak 3 bara </t>
  </si>
  <si>
    <t xml:space="preserve">- iskoristivost (DIN 4702 dio 8) 109,5% </t>
  </si>
  <si>
    <t xml:space="preserve">- sadržaj vode 75 l </t>
  </si>
  <si>
    <t xml:space="preserve"> - plinski priključak na rampu ¾″</t>
  </si>
  <si>
    <t xml:space="preserve"> - priključak polaz/povrat E80</t>
  </si>
  <si>
    <t xml:space="preserve">Dimenzije kotlova: </t>
  </si>
  <si>
    <t xml:space="preserve"> - dužina s priključcima 1.620 mm</t>
  </si>
  <si>
    <t xml:space="preserve"> - visina 1.640 mm</t>
  </si>
  <si>
    <t xml:space="preserve"> - širina 1.340 m</t>
  </si>
  <si>
    <t xml:space="preserve"> - masa 217 kg</t>
  </si>
  <si>
    <t xml:space="preserve"> - Priključni instalacijski set LAS UG (35-50), </t>
  </si>
  <si>
    <t xml:space="preserve">      E80 – 80/125PP, L=200mm, 1 kom</t>
  </si>
  <si>
    <t xml:space="preserve"> - Adapter priključni set 80/125-100/150, uključujući </t>
  </si>
  <si>
    <t xml:space="preserve">    ispitna mjesta i reviziju, 1 kom </t>
  </si>
  <si>
    <t xml:space="preserve"> - T-komad 90 s mjernim mjestima, 1 kom</t>
  </si>
  <si>
    <t xml:space="preserve"> - Produžna cijev 100/150 L=950, 3 kom</t>
  </si>
  <si>
    <t xml:space="preserve"> - T-komad s potpornim koljenom, instalacija na zid</t>
  </si>
  <si>
    <t xml:space="preserve"> - Prirubnica za ravni krov 100/150, 1 kom </t>
  </si>
  <si>
    <t xml:space="preserve"> - Završni vertikalni krovni element 100/150, prodor kroz </t>
  </si>
  <si>
    <t xml:space="preserve">  krov, nehrđajući čelik, 1 kom</t>
  </si>
  <si>
    <t xml:space="preserve"> - Produžna cijev L=1950, 2 kom</t>
  </si>
  <si>
    <t xml:space="preserve"> - Zidni držači, 3 kom</t>
  </si>
  <si>
    <t xml:space="preserve">Dobava i ugradnja TopTronic® E sučelje WLAN, proizvod Hoval EU ili jednakovrijedan ...................................... Aplikacija omogućuje pristup i rad s Hoval sustavima grijanja preko mobilnih uređaja, tableta i računala u ili izvan objekta, jednostavnom promjenom željenih parametara, osnovnih programa regulacije, mogućnosti pregleda dodatnih funkcija preko Hovalovog pretraživača (Hoval web stranica s prijavom). </t>
  </si>
  <si>
    <t>LAN ili WLAN sučelje za povezivanje TopTronic® E Gateway V2.0 na ruter kućne mreže.</t>
  </si>
  <si>
    <t>Minimalni zahtjevi sustava mobilnih pametnih uređaja:</t>
  </si>
  <si>
    <t xml:space="preserve"> - Android 4.3</t>
  </si>
  <si>
    <t xml:space="preserve"> - IOS 7.1</t>
  </si>
  <si>
    <t>Sastoji se od:</t>
  </si>
  <si>
    <t xml:space="preserve">TopTronic® E Gateway V2.0 mrežnog adaptera za zidnu ugradnju, licence za TopTronic® online, WLAN antena, pokrov za instalaciju TopTronic® E Gateway V2.0, Mrežni adapter 12 V / 6 W sa kabelom, </t>
  </si>
  <si>
    <t xml:space="preserve"> L = 1800 mm</t>
  </si>
  <si>
    <t>Dobava i ugradnja sigurnosne grupe SG 15-1'' za kotlove do 50 kW, u kompletu sa: sigurnosnim ventilom 3 bar, manometrom i automatskim odzračnikom, kao proizvod HOVAL EU ili jednakovrijedan ............................. Tijelo od mesinga s izolacijom od polistirena.</t>
  </si>
  <si>
    <t>Dobava i ugradnja neutrelizacijske kutija za sakupljanje i neutralizaciju kondenzata iz kotla. Sadrži 3 kg neutralata. Za montažu u kotlovsko postolje.</t>
  </si>
  <si>
    <t>Dobava i ugradnja elektromotornog zapornog ventila R332-BL3/NR230A, Pr 1 1/4'', kvs 15.0, kompletno sa spojnim i brtvenim materijalom.</t>
  </si>
  <si>
    <t>Dobava i ugradnja cirkulacijskih crpki, kao proizvod GRUNDFOS Danska ili sl., kompletno sa spajanjem, puštanjem u pogon i atestiranjem:</t>
  </si>
  <si>
    <t>Cirkulacijska crpka - RADIJATORSKO GRIJANJE</t>
  </si>
  <si>
    <t xml:space="preserve"> - Tip:                       MAGNA1 32-80</t>
  </si>
  <si>
    <t xml:space="preserve"> - Protok:                  4300 l/h</t>
  </si>
  <si>
    <t xml:space="preserve"> - Napor:                   65 kPa</t>
  </si>
  <si>
    <t xml:space="preserve"> - El. priključak:         230 V/50 Hz/1.13 A</t>
  </si>
  <si>
    <t xml:space="preserve"> - Snaga el. motora:   140 W</t>
  </si>
  <si>
    <t>Dobava i ugradnja zatvorene membranske ekspanzijske posude grijanja i hlađenja, kompletno sa spojnim brtvenim materijalom, slijedećih radnih karakteristika :</t>
  </si>
  <si>
    <t>volumen/radni tlak/tlak otvaranja 100/1.8/3</t>
  </si>
  <si>
    <t>Dobava i ugradnja manometra mjernog područja 0 - 6 bar sa troputnom slavinom za pražnjenje, kompletno sa spojnim i brtvenim materijalom.</t>
  </si>
  <si>
    <t>Dobava i ugradnja kuglastih slavina za toplu i hladnu vodu, kompletno sa spojnim i brtvenim materijalom.</t>
  </si>
  <si>
    <t>NO 15, NP 6</t>
  </si>
  <si>
    <t>NO 20, NP 6</t>
  </si>
  <si>
    <t>NO 32, NP 6</t>
  </si>
  <si>
    <t>NO 50, NP 6</t>
  </si>
  <si>
    <t xml:space="preserve">Dobava i ugradnja nepovratnog ventila, kompletno sa spojnim i brtvenim materijalom, dimenzije:  </t>
  </si>
  <si>
    <t xml:space="preserve">Dobava i ugradnja hvatača nečistoće, kompletno sa spojnim i brtvenim materijalom, dimenzije:  </t>
  </si>
  <si>
    <t>Dobava i ugradnja čeličnih (Č. 1212) bešavnih cijevi, prema HRN C.B5.122, kompletno sa materijalom za spajanje, brtvljenje i ovješenje, uključivo cijevne lukove, račve, spojnice, čvrste točke, klizne oslonce, pričvrsnice i sl. za potrebe cjevovoda tople vode.</t>
  </si>
  <si>
    <t>NO 15</t>
  </si>
  <si>
    <t>m'</t>
  </si>
  <si>
    <t>NO 20</t>
  </si>
  <si>
    <t>NO 25</t>
  </si>
  <si>
    <t>NO 32</t>
  </si>
  <si>
    <t>NO 50</t>
  </si>
  <si>
    <r>
      <rPr>
        <sz val="10"/>
        <rFont val="Arial"/>
        <family val="1"/>
        <charset val="238"/>
      </rPr>
      <t xml:space="preserve">Dobava i ugradnja izolacije kao proizvod KFLEX Italija ili sl., izolacije za hladnu i toplu vodu, za potrebe izolacije razvoda grijanja i hlađenja kroz građevinu, debljine stijenke 19 mm, sa zatvorenim ćelijama, klase gorivosti B,koja ima područje primjene od -20 </t>
    </r>
    <r>
      <rPr>
        <vertAlign val="superscript"/>
        <sz val="10"/>
        <rFont val="Arial"/>
        <family val="1"/>
        <charset val="238"/>
      </rPr>
      <t>o</t>
    </r>
    <r>
      <rPr>
        <sz val="10"/>
        <rFont val="Arial"/>
        <family val="1"/>
        <charset val="238"/>
      </rPr>
      <t xml:space="preserve">C do +102 </t>
    </r>
    <r>
      <rPr>
        <vertAlign val="superscript"/>
        <sz val="10"/>
        <rFont val="Arial"/>
        <family val="1"/>
        <charset val="238"/>
      </rPr>
      <t>o</t>
    </r>
    <r>
      <rPr>
        <sz val="10"/>
        <rFont val="Arial"/>
        <family val="1"/>
        <charset val="238"/>
      </rPr>
      <t>C, toplinsku vodljivost &lt; 0,038 W/mK, gustoću 65 – 80 kg/m3, koeficijent otpora difuzije vodene pare &gt; 7000, protupožarnu klasu B1 i ispitana je prema DIN 4102., kompletno sa ljepilom i izolirajućim trakama za zaštitu spojeva, kao i samoljepljivim trakama. Izolaciju je potrebno navlačiti na cijev.</t>
    </r>
  </si>
  <si>
    <t>Čišćenje cijevi čeličnom četkom ili pjeskarenjem, te ličenje temeljnom bojom u dva sloja (crvenom i sivom bojom) i završnom lak bojom (žutom) u dva sloja.</t>
  </si>
  <si>
    <t>Dobava i ugradnja odzračnih lonaca, volumena V = 3 lit., kompletno sa ventilom za ispust zraka, dimenzije NO 10, te pripadnim cjevovodom, cca   6 m', kao i sa spojnim i brtvenim materijalom.</t>
  </si>
  <si>
    <t>Dobava i ugradnja termometra mjernog područja 0 - 120 oC, sa spojnim i brtvenim materijalom.</t>
  </si>
  <si>
    <t>Dobava i ugradnja automatskih odzračnika, kompletno sa spojnim i brtvenim materijalom.</t>
  </si>
  <si>
    <t>Dobava i ugradnja PVC cijevi dužine 3 m, NO 15, za potrebe punjenja instalacije grijanja i hlađenja kompletno sa spojnim materijalom.</t>
  </si>
  <si>
    <t xml:space="preserve">Dobava i ugradnja PVC cijevi za potrebe odvoda kondenzata, kompletno sa materijalom za spajanje, brtvljenje i ovješenje, uključivo cijevne lukove, račve, spojnice, pričvrsnice i sl.. </t>
  </si>
  <si>
    <t>Izrada i ugradnja raznih komada iz profilnog željeza, u svrhu ugradnje opreme i cjevovoda.</t>
  </si>
  <si>
    <t>Sitni potrošni materijal, plin, kisik, žica, kudelja i sl.</t>
  </si>
  <si>
    <t>Elektro povezivanje svih elemenata u kotlovnici (kotlovi, cirkulacijske crpke, prolazni ventili i sl.), izrada nove el. ploče kotlovnice, kompletno sa svim potrebnim materijalom i radom, te potrebnim ispitivanjima.</t>
  </si>
  <si>
    <t>Hladna tlačna proba nakon ugradnje cjevovoda i nakon ugradnje opreme, topla proba, probni pogon i regulacija sistema, te potrebna ispitivanja cijelog sustava.</t>
  </si>
  <si>
    <t>Topla proba, probni pogon i regulacija sistema, sa mjerenjem postignutih parametara grijanja.</t>
  </si>
  <si>
    <t>INSTALACIJA PLINA :</t>
  </si>
  <si>
    <t>Zatvaranje plina, neutralizacija plinovoda iza plinomjera, te rezanje plinske instalacije prosječne dimenzije NO32, dužine 2 m, kompletno sa svim potrebnim materijalom i radom.</t>
  </si>
  <si>
    <t>kpl.</t>
  </si>
  <si>
    <t>Dobava i ugradnja čeličnih bešavnih cijevi izrađenih prema HRN C.B5.225., uključivo spojnice, redukcije, koljena, T-komade, te ovjesni materijal za postavljanje plinske cijevne mreže vidljivo.</t>
  </si>
  <si>
    <t>Dobava i ugradnja kuglastih slavina sa DIN-DVGW oznakom za plinske instalacije, kompletno sa brtvenim materijalom. Uz kuglaste slavine se isporučuje atest.</t>
  </si>
  <si>
    <t>kom</t>
  </si>
  <si>
    <t>Izrada i ugradnja zaštitne cijevi, zaštićene temeljnom bojom u dva sloja, ugrađene na prolazima plinske cijevi kroz nosive zidove i međukatnu konstrukciju. Cijev je prosječne dužine 25 cm, te za dimenziju veća od navedene cijevi.</t>
  </si>
  <si>
    <t>kg</t>
  </si>
  <si>
    <t>Sitni potrošni materijal, plin, kisik, elektrode, te ostali materijal za spajanje.</t>
  </si>
  <si>
    <t>Ispitivanje kompletne instalacije do njene funkcionalnosti prema "Pravilniku o opskrbi plinom" uz prisustvo nadležnih organa, sa regulacijom i probnim pogonom. Izdavanje zapisnika o provedenom ispitivanju instalacije nemjerljivog i mjernog plina na čvrstoću (ispituje Izvođač) i nepropusnost (ispituje distributer plina), puštanju plina u instalaciju, te provjera montaže plinomjera od strane Distributera plina, te da je Korisnik plina upoznat s radom plinskih trošila. Navedeni zapisnik je sastavni dio dokumentacije za Tehnički pregled zgrade.</t>
  </si>
  <si>
    <t>Pripremno završni radovi uključivo upoznavanje sa objektom, kontakti sa nadzornom službom, obilježavanje proboja i prodora kod građevinske izvedbe, usklađivanje sa ostalim sudionicima u gradnji o položaju elemenata sistema te vođenje dokumentacije gradilišta.</t>
  </si>
  <si>
    <t>PRATEĆI GRAĐEVINSKI I ELEKTRO RADOVI :</t>
  </si>
  <si>
    <t>Izrada otvora u AB zidovima putem dijamantnog bušenja radi prolaska cijevi. Debljina zida je 25 cm.  Obračun prema dimenziji otvora.</t>
  </si>
  <si>
    <t>do 100 mm</t>
  </si>
  <si>
    <t>Izrada otvora u AB ravnom krovu putem dijamantnog bušenja radi prolaska zrakodimovodne cijevi. Debljina ploče je 20 cm.  Obračun prema dimenziji otvora.</t>
  </si>
  <si>
    <t>do 150 mm</t>
  </si>
  <si>
    <t>Obzidavanje otvora i zrakodimovodne cijevi na ravnom krovu, do visine 1 m iznad ravnog krova, iz cigle debljine 10 cm, kompletno sa svim potrebnim materijalom i radom. Nakon ugradnje zrakodimovodne cijevi potrebno je izvesti vertikalnog hidroizolaciju istog do visine 30 cm, te spoja na postojeću horizontalnu hidroizolaciju, te opšav otvora obzida. U cijenu je potrebno uključiti sav potreban materijal i rad.</t>
  </si>
  <si>
    <t>m2</t>
  </si>
  <si>
    <t>Krpanje rupa radi prolaska cijevi grijanja nakon ugradnje zaštitne cijevi, uključujući grubu i finu žbuku, te ličenje. U stavku je potrebno uključiti sav potreban materijal i rad.</t>
  </si>
  <si>
    <t>Ličenje zidova i stropa kotlovnice, sa uključenim čišćenjem zidova, krpanje rupa (grupa i fina žbuka). U stavku je potrebno uključiti sav potreban materijal i rad.</t>
  </si>
  <si>
    <t>Demontaža postojećeg razvodno-komandnog ormara te ožičenja u kotlovnici.</t>
  </si>
  <si>
    <t>Dobava i ugradnja novog razvodno-komadnog ormara kotlovnice.</t>
  </si>
  <si>
    <t>Elementi koji su napajani iz komandnog ormara su slijedeći:</t>
  </si>
  <si>
    <t>cirkulacijske crpke (kom. 2)</t>
  </si>
  <si>
    <t>automatska regulacija</t>
  </si>
  <si>
    <t>plamenik kotla</t>
  </si>
  <si>
    <t>regulacija kotla</t>
  </si>
  <si>
    <t>rasvjeta</t>
  </si>
  <si>
    <t>utičnica 24V 50 Hz</t>
  </si>
  <si>
    <t>utčinica 230V 50Hz</t>
  </si>
  <si>
    <t>ostalo prema izvidu</t>
  </si>
  <si>
    <t>Na prednjoj ploči ormara predvidjeti glavnu sklopku te ostale sklopke u funkciji upravljanja. Za crpke predvidjeti automatsko upravljanje iz regulatora te sklopke 1-0-2 za izbor ručnog stalnog i automatskog rada te isključenje (kom. 2). Za automatsku regulaciju predvidjeti sklopku 0-1, za rad plamenika predvidjeti sklopku 0-1. Predvidjeti i ostale sklopke (utičnica 24V, rasvjeta i sl.) prema postojećem stanju i izvidu na objektu.</t>
  </si>
  <si>
    <t>Ormar opremiti s komplet osiguračima za napajane elemente, glavnim osiguračem i sklopkom, sve prema pravilima struke. Ormar izraditi iz čeličnog lima antikorozivno zaštićenog sa završnim slojem lak boje, prema izboru Korisnika. Uz ormar isporučiti jednopolnu shemu te sve ateste prema pozitivnim propisima.</t>
  </si>
  <si>
    <t>Dobava i ugradnja novog ožičenja kotlovnice</t>
  </si>
  <si>
    <t xml:space="preserve">Komplet ožičenja izvesti nadžbukono u zaštitnim cijevima i stazama prikladnim za kotlovsko postrojenje. </t>
  </si>
  <si>
    <t>Količine i izvedbu ožičenja uskladiti prema izvidu na objektu te pravilima struke.</t>
  </si>
  <si>
    <t>U cijenu ožičenja uključiti i uzemljenje sve opreme i cjevovoda, koristeći postojeći glavni uzemljivač.</t>
  </si>
  <si>
    <t>REKAPITULACIJA</t>
  </si>
  <si>
    <t xml:space="preserve">Strojarski troškovnik </t>
  </si>
  <si>
    <t xml:space="preserve">Dobava i ugradnja plinskog vertikalnog podnog jednoprolaznog kotla Hoval UltraGas s kondenzacijskim principom rada, kao proizvod HOVAL EU ili jednakovrijedan proizvod. Komora izgaranja i prolazi dimnih plinova izrađeni su iz plemenitog čelika. Izmjenjivač topline izrađen od izmjenjivača iz aluFer legure. Integrirana zaštita od nedostatka vode, presostat minimalnog i maksimalnog pritiska. Ugrađeni premix plamenik s površinskim izgaranjem, modulirajući s ventilatorom i venturijevom cijevi, automatskim paljenjem i ionizacijskom zaštitom, te kompletnom plinskom rampom. Toplinska izolacija od mineralne vune i predfabriciranog omotača. Oplata od čeličnog lima obojanog u crvenu boju. Ugrađeni nisko i visoko temperaturni povratni vodovi. Kompletna automatska regulacija TopTronic E za vođenje jednog mješajućeg kruga, direktnog kruga i kruga potrošne tople vode, s mogućnosti proširenja funkcija dodatnim modulima, te spojem na CNUS i nadzor mobilnim uređajima, kompletno sa spojnim i brtvenim materijalom, te spajanjem, puštanjem u pogon i atestiranjem, slijedećih karakterstika : </t>
  </si>
  <si>
    <t>jednakovrijedan proizvod:</t>
  </si>
  <si>
    <t>Ugradnja plinomjera isporučenog od strane distributera plina, tip G 10, kao proizvod ROMBACH Njemačka ili jednakovrijedan, s elektronskim pretvornikom temperature, kompletno sa spojnim, brtvenim i nosivim materijalom. Uz plinomjer je potrebno isporučiti atestnu dokumentaciju.</t>
  </si>
  <si>
    <t>Dobava i ugradnja dimovodnog sustava za odvod dimnih plinova i dobavu sviježeg zraka za sagorijevanje UG AW C100/150, izrađen od aluminija i plastike LAS sustav, izvedba za ravni krov, kao proizvod HOVAL EU ili jednakovrijedan proizvod. Sastoji se iz slijedećih elemenata :</t>
  </si>
  <si>
    <t>Obveza je Investitora da sklapanjem ugovora s distributerom plina, preuzme plinomjer.</t>
  </si>
  <si>
    <t>UKUPNO:</t>
  </si>
  <si>
    <t>PDV:</t>
  </si>
  <si>
    <t>SVEUKUPNO:</t>
  </si>
  <si>
    <t>PONUDITELJ:</t>
  </si>
</sst>
</file>

<file path=xl/styles.xml><?xml version="1.0" encoding="utf-8"?>
<styleSheet xmlns="http://schemas.openxmlformats.org/spreadsheetml/2006/main">
  <numFmts count="2">
    <numFmt numFmtId="164" formatCode="* #,##0.00&quot; kn &quot;;\-* #,##0.00&quot; kn &quot;;* \-#&quot; kn &quot;;@\ "/>
    <numFmt numFmtId="165" formatCode="#,##0.00&quot; kn&quot;"/>
  </numFmts>
  <fonts count="25">
    <font>
      <sz val="10"/>
      <name val="Arial"/>
      <family val="2"/>
      <charset val="238"/>
    </font>
    <font>
      <u/>
      <sz val="10"/>
      <color indexed="12"/>
      <name val="Arial"/>
      <family val="2"/>
      <charset val="238"/>
    </font>
    <font>
      <u/>
      <sz val="10"/>
      <color indexed="20"/>
      <name val="Arial"/>
      <family val="2"/>
      <charset val="238"/>
    </font>
    <font>
      <sz val="11"/>
      <name val="Arial"/>
      <family val="1"/>
      <charset val="238"/>
    </font>
    <font>
      <b/>
      <sz val="12"/>
      <color indexed="8"/>
      <name val="Arial"/>
      <family val="2"/>
      <charset val="238"/>
    </font>
    <font>
      <b/>
      <sz val="8"/>
      <color indexed="8"/>
      <name val="Arial"/>
      <family val="1"/>
      <charset val="238"/>
    </font>
    <font>
      <sz val="8"/>
      <color indexed="8"/>
      <name val="Arial"/>
      <family val="1"/>
      <charset val="238"/>
    </font>
    <font>
      <b/>
      <sz val="11"/>
      <name val="Arial"/>
      <family val="2"/>
      <charset val="238"/>
    </font>
    <font>
      <sz val="11"/>
      <name val="Times New Roman"/>
      <family val="1"/>
      <charset val="238"/>
    </font>
    <font>
      <sz val="10"/>
      <name val="Times New Roman"/>
      <family val="1"/>
      <charset val="238"/>
    </font>
    <font>
      <b/>
      <sz val="10"/>
      <name val="Arial"/>
      <family val="2"/>
      <charset val="238"/>
    </font>
    <font>
      <b/>
      <sz val="7.5"/>
      <color indexed="63"/>
      <name val="Roboto"/>
      <charset val="238"/>
    </font>
    <font>
      <b/>
      <sz val="9"/>
      <name val="Arial"/>
      <family val="2"/>
      <charset val="238"/>
    </font>
    <font>
      <b/>
      <sz val="10"/>
      <color indexed="54"/>
      <name val="Arial"/>
      <family val="2"/>
      <charset val="238"/>
    </font>
    <font>
      <sz val="10"/>
      <name val="Arial"/>
      <family val="1"/>
      <charset val="238"/>
    </font>
    <font>
      <vertAlign val="superscript"/>
      <sz val="10"/>
      <name val="Arial"/>
      <family val="1"/>
      <charset val="238"/>
    </font>
    <font>
      <sz val="10"/>
      <color indexed="10"/>
      <name val="Arial"/>
      <family val="2"/>
      <charset val="238"/>
    </font>
    <font>
      <b/>
      <sz val="14"/>
      <name val="Arial"/>
      <family val="2"/>
      <charset val="238"/>
    </font>
    <font>
      <sz val="12"/>
      <name val="Arial"/>
      <family val="2"/>
      <charset val="238"/>
    </font>
    <font>
      <b/>
      <sz val="12"/>
      <name val="Arial"/>
      <family val="2"/>
      <charset val="238"/>
    </font>
    <font>
      <sz val="10"/>
      <name val="Arial"/>
      <family val="2"/>
      <charset val="238"/>
    </font>
    <font>
      <sz val="10"/>
      <name val="Arial1"/>
      <charset val="238"/>
    </font>
    <font>
      <sz val="10"/>
      <color theme="0"/>
      <name val="Arial"/>
      <family val="2"/>
      <charset val="238"/>
    </font>
    <font>
      <sz val="10"/>
      <color theme="0"/>
      <name val="Times New Roman"/>
      <family val="1"/>
      <charset val="238"/>
    </font>
    <font>
      <sz val="12"/>
      <color theme="0"/>
      <name val="Arial"/>
      <family val="2"/>
      <charset val="23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style="hair">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s>
  <cellStyleXfs count="1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0" fillId="0" borderId="0">
      <alignment horizontal="justify" vertical="top" wrapText="1"/>
    </xf>
    <xf numFmtId="0" fontId="20" fillId="0" borderId="0">
      <alignment horizontal="justify" vertical="top" wrapText="1"/>
    </xf>
    <xf numFmtId="0" fontId="20" fillId="0" borderId="0">
      <alignment horizontal="justify" vertical="top" wrapText="1"/>
    </xf>
    <xf numFmtId="0" fontId="20" fillId="0" borderId="0">
      <alignment horizontal="justify" vertical="top" wrapText="1"/>
    </xf>
    <xf numFmtId="0" fontId="3" fillId="0" borderId="0"/>
    <xf numFmtId="0" fontId="20" fillId="0" borderId="0"/>
    <xf numFmtId="0" fontId="20" fillId="0" borderId="0"/>
    <xf numFmtId="0" fontId="20" fillId="0" borderId="0"/>
    <xf numFmtId="0" fontId="20" fillId="0" borderId="0" applyNumberFormat="0" applyFill="0" applyProtection="0">
      <alignment horizontal="justify" vertical="top" wrapText="1"/>
    </xf>
  </cellStyleXfs>
  <cellXfs count="221">
    <xf numFmtId="0" fontId="0" fillId="0" borderId="0" xfId="0"/>
    <xf numFmtId="0" fontId="0" fillId="0" borderId="0" xfId="0" applyAlignment="1">
      <alignment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49" fontId="0" fillId="0" borderId="0" xfId="0" applyNumberFormat="1" applyFont="1" applyAlignment="1">
      <alignment vertical="top" wrapText="1"/>
    </xf>
    <xf numFmtId="0" fontId="7" fillId="0" borderId="0" xfId="0" applyFont="1" applyBorder="1" applyAlignment="1">
      <alignment horizontal="center" vertical="center" wrapText="1"/>
    </xf>
    <xf numFmtId="0" fontId="7" fillId="0" borderId="0" xfId="0" applyFont="1" applyBorder="1" applyAlignment="1">
      <alignment vertical="center" wrapText="1"/>
    </xf>
    <xf numFmtId="0" fontId="8" fillId="0" borderId="0" xfId="0" applyFont="1" applyAlignment="1">
      <alignment vertical="center" wrapText="1"/>
    </xf>
    <xf numFmtId="0" fontId="9" fillId="0" borderId="0" xfId="0" applyFont="1"/>
    <xf numFmtId="0" fontId="8" fillId="0" borderId="0" xfId="0" applyFont="1" applyAlignment="1">
      <alignment horizontal="left"/>
    </xf>
    <xf numFmtId="0" fontId="8" fillId="0" borderId="0" xfId="0" applyFont="1"/>
    <xf numFmtId="4" fontId="8" fillId="0" borderId="0" xfId="0" applyNumberFormat="1" applyFont="1"/>
    <xf numFmtId="0" fontId="0" fillId="0" borderId="0" xfId="0" applyNumberFormat="1" applyFont="1" applyAlignment="1">
      <alignment horizontal="justify" vertical="top" wrapText="1"/>
    </xf>
    <xf numFmtId="4" fontId="0" fillId="0" borderId="0" xfId="0" applyNumberFormat="1" applyFont="1" applyAlignment="1">
      <alignment horizontal="justify" vertical="top" wrapText="1"/>
    </xf>
    <xf numFmtId="0" fontId="0" fillId="0" borderId="0" xfId="0" applyFont="1" applyBorder="1" applyAlignment="1">
      <alignment horizontal="justify" vertical="center" wrapText="1"/>
    </xf>
    <xf numFmtId="0" fontId="0" fillId="0" borderId="0" xfId="0" applyFont="1" applyAlignment="1">
      <alignment horizontal="justify" vertical="center" wrapText="1"/>
    </xf>
    <xf numFmtId="4" fontId="0" fillId="0" borderId="0" xfId="0" applyNumberFormat="1" applyFont="1" applyAlignment="1">
      <alignment horizontal="justify" vertical="center" wrapText="1"/>
    </xf>
    <xf numFmtId="0" fontId="0" fillId="0" borderId="0" xfId="0" applyNumberFormat="1" applyFont="1" applyAlignment="1">
      <alignment horizontal="justify" vertical="center" wrapText="1"/>
    </xf>
    <xf numFmtId="0" fontId="0" fillId="0" borderId="0" xfId="0" applyFont="1" applyAlignment="1">
      <alignment vertical="center" wrapText="1"/>
    </xf>
    <xf numFmtId="0" fontId="0" fillId="0" borderId="0" xfId="0" applyFont="1"/>
    <xf numFmtId="0" fontId="0" fillId="0" borderId="0" xfId="0" applyFont="1" applyAlignment="1">
      <alignment horizontal="left"/>
    </xf>
    <xf numFmtId="4" fontId="0" fillId="0" borderId="0" xfId="0" applyNumberFormat="1" applyFont="1"/>
    <xf numFmtId="0" fontId="0" fillId="0" borderId="0" xfId="0" applyFont="1" applyBorder="1" applyAlignment="1">
      <alignment horizontal="left" vertical="center" wrapText="1"/>
    </xf>
    <xf numFmtId="0" fontId="0" fillId="0" borderId="0" xfId="0" applyFont="1" applyBorder="1" applyAlignment="1" applyProtection="1">
      <alignment vertical="top"/>
    </xf>
    <xf numFmtId="0" fontId="0" fillId="0" borderId="0" xfId="0" applyFont="1" applyFill="1" applyBorder="1" applyAlignment="1" applyProtection="1">
      <alignment vertical="center"/>
    </xf>
    <xf numFmtId="0" fontId="0" fillId="0" borderId="0" xfId="0" applyFont="1" applyBorder="1" applyAlignment="1" applyProtection="1">
      <alignment horizontal="right" vertical="center"/>
    </xf>
    <xf numFmtId="4" fontId="0" fillId="0" borderId="0" xfId="0" applyNumberFormat="1" applyFont="1" applyBorder="1" applyAlignment="1" applyProtection="1">
      <alignment vertical="center"/>
    </xf>
    <xf numFmtId="0" fontId="0" fillId="0" borderId="0" xfId="3" applyFont="1" applyAlignment="1" applyProtection="1">
      <alignment horizontal="justify" vertical="center" wrapText="1"/>
    </xf>
    <xf numFmtId="4" fontId="0" fillId="0" borderId="0" xfId="0" applyNumberFormat="1" applyAlignment="1" applyProtection="1">
      <alignment vertical="center"/>
    </xf>
    <xf numFmtId="0" fontId="0" fillId="0" borderId="0" xfId="0" applyAlignment="1" applyProtection="1">
      <alignment vertical="center"/>
    </xf>
    <xf numFmtId="0" fontId="0" fillId="0" borderId="0" xfId="3" applyFont="1" applyFill="1" applyAlignment="1" applyProtection="1">
      <alignment horizontal="justify" vertical="top" wrapText="1"/>
    </xf>
    <xf numFmtId="0" fontId="0" fillId="0" borderId="0" xfId="3" applyFont="1" applyFill="1" applyAlignment="1" applyProtection="1">
      <alignment horizontal="justify" vertical="center" wrapText="1"/>
    </xf>
    <xf numFmtId="4" fontId="0" fillId="0" borderId="0" xfId="0" applyNumberFormat="1" applyFill="1" applyAlignment="1" applyProtection="1">
      <alignment vertical="center"/>
    </xf>
    <xf numFmtId="0" fontId="0" fillId="0" borderId="0" xfId="0" applyFill="1" applyAlignment="1" applyProtection="1">
      <alignment vertical="center"/>
    </xf>
    <xf numFmtId="0" fontId="0" fillId="0" borderId="0" xfId="3" applyFont="1" applyAlignment="1" applyProtection="1">
      <alignment horizontal="justify" vertical="top" wrapText="1"/>
    </xf>
    <xf numFmtId="0" fontId="0" fillId="0" borderId="0" xfId="6" applyFont="1" applyFill="1" applyBorder="1" applyAlignment="1" applyProtection="1">
      <alignment horizontal="justify" vertical="center" wrapText="1"/>
    </xf>
    <xf numFmtId="4" fontId="0" fillId="0" borderId="0" xfId="0" applyNumberFormat="1" applyFill="1" applyBorder="1" applyAlignment="1" applyProtection="1">
      <alignment vertical="center"/>
    </xf>
    <xf numFmtId="0" fontId="0" fillId="0" borderId="0" xfId="0" applyFill="1" applyBorder="1" applyAlignment="1" applyProtection="1">
      <alignment horizontal="right" vertical="center"/>
    </xf>
    <xf numFmtId="0" fontId="0" fillId="0" borderId="0" xfId="6" applyFont="1" applyBorder="1" applyAlignment="1" applyProtection="1">
      <alignment horizontal="justify" vertical="center" wrapText="1"/>
    </xf>
    <xf numFmtId="4" fontId="0" fillId="0" borderId="0" xfId="0" applyNumberFormat="1" applyBorder="1" applyAlignment="1" applyProtection="1">
      <alignment vertical="center"/>
    </xf>
    <xf numFmtId="0" fontId="0" fillId="0" borderId="0" xfId="0" applyBorder="1" applyAlignment="1" applyProtection="1">
      <alignment horizontal="right" vertical="center"/>
    </xf>
    <xf numFmtId="0" fontId="0" fillId="0" borderId="0" xfId="6" applyFont="1" applyAlignment="1" applyProtection="1">
      <alignment horizontal="justify" vertical="top" wrapText="1"/>
    </xf>
    <xf numFmtId="0" fontId="0" fillId="0" borderId="0" xfId="6" applyFont="1" applyAlignment="1" applyProtection="1">
      <alignment horizontal="justify" vertical="center" wrapText="1"/>
    </xf>
    <xf numFmtId="4" fontId="0" fillId="0" borderId="0" xfId="0" applyNumberFormat="1" applyFont="1" applyAlignment="1" applyProtection="1">
      <alignment vertical="center"/>
    </xf>
    <xf numFmtId="0" fontId="0"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Fill="1" applyAlignment="1" applyProtection="1">
      <alignment horizontal="right" vertical="center"/>
    </xf>
    <xf numFmtId="0" fontId="0" fillId="0" borderId="0" xfId="0" applyFont="1" applyFill="1" applyBorder="1" applyAlignment="1" applyProtection="1">
      <alignment vertical="top"/>
    </xf>
    <xf numFmtId="0" fontId="0" fillId="0" borderId="0" xfId="0" applyFont="1" applyFill="1" applyBorder="1" applyAlignment="1" applyProtection="1">
      <alignment horizontal="right" vertical="center"/>
    </xf>
    <xf numFmtId="4" fontId="0" fillId="0" borderId="0" xfId="0" applyNumberFormat="1" applyFont="1" applyFill="1" applyBorder="1" applyAlignment="1" applyProtection="1">
      <alignment vertical="center"/>
    </xf>
    <xf numFmtId="0" fontId="0" fillId="0" borderId="0" xfId="11" applyNumberFormat="1" applyFont="1" applyFill="1" applyAlignment="1" applyProtection="1">
      <alignment horizontal="justify" vertical="top" wrapText="1"/>
    </xf>
    <xf numFmtId="0" fontId="0" fillId="0" borderId="0" xfId="11" applyNumberFormat="1" applyFont="1" applyFill="1" applyAlignment="1" applyProtection="1">
      <alignment horizontal="justify" vertical="center" wrapText="1"/>
    </xf>
    <xf numFmtId="4" fontId="0" fillId="2" borderId="1" xfId="0" applyNumberFormat="1" applyFill="1" applyBorder="1" applyAlignment="1" applyProtection="1">
      <alignment vertical="center"/>
      <protection locked="0"/>
    </xf>
    <xf numFmtId="0" fontId="9" fillId="0" borderId="0" xfId="0" applyFont="1" applyBorder="1" applyAlignment="1" applyProtection="1">
      <alignment vertical="top" wrapText="1"/>
    </xf>
    <xf numFmtId="0" fontId="0" fillId="0" borderId="0" xfId="0" applyAlignment="1" applyProtection="1">
      <alignment vertical="top"/>
    </xf>
    <xf numFmtId="0" fontId="11" fillId="0" borderId="0" xfId="0" applyFont="1" applyAlignment="1" applyProtection="1">
      <alignment horizontal="left" vertical="center"/>
    </xf>
    <xf numFmtId="0" fontId="0" fillId="0" borderId="0" xfId="0" applyAlignment="1" applyProtection="1">
      <alignment horizontal="center" vertical="center"/>
    </xf>
    <xf numFmtId="4" fontId="0" fillId="0" borderId="0" xfId="0" applyNumberFormat="1" applyAlignment="1" applyProtection="1">
      <alignment horizontal="center" vertical="center"/>
    </xf>
    <xf numFmtId="2" fontId="10" fillId="0" borderId="2" xfId="0" applyNumberFormat="1" applyFont="1" applyBorder="1" applyAlignment="1" applyProtection="1">
      <alignment horizontal="left" vertical="center" wrapText="1"/>
    </xf>
    <xf numFmtId="0" fontId="10" fillId="0" borderId="2" xfId="0" applyFont="1" applyBorder="1" applyAlignment="1" applyProtection="1">
      <alignment horizontal="center" vertical="center" wrapText="1"/>
    </xf>
    <xf numFmtId="0" fontId="10" fillId="0" borderId="2" xfId="0" applyFont="1" applyBorder="1" applyAlignment="1" applyProtection="1">
      <alignment horizontal="left" vertical="center" wrapText="1"/>
    </xf>
    <xf numFmtId="3" fontId="12" fillId="0" borderId="2" xfId="0" applyNumberFormat="1" applyFont="1" applyBorder="1" applyAlignment="1" applyProtection="1">
      <alignment horizontal="center" vertical="center" wrapText="1"/>
    </xf>
    <xf numFmtId="4" fontId="12" fillId="0" borderId="2" xfId="0" applyNumberFormat="1" applyFont="1" applyBorder="1" applyAlignment="1" applyProtection="1">
      <alignment horizontal="center" vertical="center" wrapText="1"/>
    </xf>
    <xf numFmtId="4" fontId="10" fillId="0" borderId="2" xfId="0" applyNumberFormat="1" applyFont="1" applyBorder="1" applyAlignment="1" applyProtection="1">
      <alignment horizontal="center" vertical="center" wrapText="1"/>
    </xf>
    <xf numFmtId="0" fontId="0" fillId="0" borderId="0" xfId="0" applyBorder="1" applyAlignment="1" applyProtection="1">
      <alignment vertical="center"/>
    </xf>
    <xf numFmtId="0" fontId="9" fillId="0" borderId="0" xfId="0" applyFont="1" applyAlignment="1" applyProtection="1">
      <alignment vertical="center"/>
    </xf>
    <xf numFmtId="2" fontId="10" fillId="0" borderId="0" xfId="0" applyNumberFormat="1" applyFont="1" applyBorder="1" applyAlignment="1" applyProtection="1">
      <alignment horizontal="left" vertical="top"/>
    </xf>
    <xf numFmtId="0" fontId="0" fillId="0" borderId="0" xfId="0" applyBorder="1" applyAlignment="1" applyProtection="1">
      <alignment horizontal="justify" vertical="top"/>
    </xf>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0" fontId="0" fillId="0" borderId="0" xfId="0" applyFont="1" applyBorder="1" applyAlignment="1" applyProtection="1">
      <alignment horizontal="left" vertical="center"/>
    </xf>
    <xf numFmtId="3" fontId="0" fillId="0" borderId="0" xfId="0" applyNumberFormat="1" applyFont="1" applyBorder="1" applyAlignment="1" applyProtection="1">
      <alignment horizontal="center" vertical="center"/>
    </xf>
    <xf numFmtId="0" fontId="0" fillId="0" borderId="0" xfId="0" applyFont="1" applyBorder="1" applyAlignment="1" applyProtection="1">
      <alignment vertical="center"/>
    </xf>
    <xf numFmtId="2" fontId="10" fillId="0" borderId="3" xfId="0" applyNumberFormat="1" applyFont="1" applyBorder="1" applyAlignment="1" applyProtection="1">
      <alignment horizontal="left" vertical="top"/>
    </xf>
    <xf numFmtId="0" fontId="10" fillId="0" borderId="4" xfId="0" applyFont="1" applyBorder="1" applyAlignment="1" applyProtection="1">
      <alignment horizontal="justify" vertical="top"/>
    </xf>
    <xf numFmtId="0" fontId="0" fillId="0" borderId="0" xfId="4" applyNumberFormat="1" applyFont="1" applyAlignment="1" applyProtection="1">
      <alignment horizontal="justify" vertical="top" wrapText="1"/>
    </xf>
    <xf numFmtId="0" fontId="10" fillId="0" borderId="1" xfId="4" applyNumberFormat="1" applyFont="1" applyBorder="1" applyAlignment="1" applyProtection="1">
      <alignment horizontal="justify" vertical="center" wrapText="1"/>
    </xf>
    <xf numFmtId="0" fontId="10" fillId="0" borderId="1" xfId="4" applyNumberFormat="1" applyFont="1" applyBorder="1" applyAlignment="1" applyProtection="1">
      <alignment horizontal="center" vertical="center" wrapText="1"/>
    </xf>
    <xf numFmtId="4" fontId="0" fillId="0" borderId="1" xfId="0" applyNumberFormat="1" applyBorder="1" applyAlignment="1" applyProtection="1">
      <alignment horizontal="right" vertical="center"/>
    </xf>
    <xf numFmtId="0" fontId="0" fillId="0" borderId="0" xfId="0" applyFont="1" applyAlignment="1" applyProtection="1">
      <alignment vertical="center"/>
    </xf>
    <xf numFmtId="0" fontId="10" fillId="0" borderId="0" xfId="4" applyNumberFormat="1" applyFont="1" applyAlignment="1" applyProtection="1">
      <alignment horizontal="justify" vertical="top" wrapText="1"/>
    </xf>
    <xf numFmtId="0" fontId="10" fillId="0" borderId="0" xfId="4" applyNumberFormat="1" applyFont="1" applyAlignment="1" applyProtection="1">
      <alignment horizontal="justify" vertical="center" wrapText="1"/>
    </xf>
    <xf numFmtId="4" fontId="0" fillId="0" borderId="0" xfId="0" applyNumberFormat="1" applyAlignment="1" applyProtection="1">
      <alignment horizontal="right" vertical="center"/>
    </xf>
    <xf numFmtId="0" fontId="0" fillId="0" borderId="0" xfId="4" applyFont="1" applyAlignment="1" applyProtection="1">
      <alignment horizontal="justify" vertical="center" wrapText="1"/>
    </xf>
    <xf numFmtId="0" fontId="0" fillId="0" borderId="0" xfId="0" applyFont="1" applyBorder="1" applyAlignment="1" applyProtection="1">
      <alignment horizontal="justify" vertical="top"/>
    </xf>
    <xf numFmtId="0" fontId="0" fillId="0" borderId="0" xfId="0" applyFont="1" applyBorder="1" applyAlignment="1" applyProtection="1">
      <alignment horizontal="center" vertical="center"/>
    </xf>
    <xf numFmtId="0" fontId="0" fillId="0" borderId="0" xfId="0" applyNumberFormat="1" applyBorder="1" applyAlignment="1" applyProtection="1">
      <alignment vertical="center"/>
    </xf>
    <xf numFmtId="0" fontId="10" fillId="0" borderId="3" xfId="8" applyFont="1" applyBorder="1" applyAlignment="1" applyProtection="1">
      <alignment vertical="top"/>
    </xf>
    <xf numFmtId="0" fontId="10" fillId="0" borderId="5" xfId="0" applyFont="1" applyBorder="1" applyAlignment="1" applyProtection="1">
      <alignment horizontal="left" vertical="center"/>
    </xf>
    <xf numFmtId="0" fontId="10" fillId="0" borderId="5" xfId="0" applyFont="1" applyBorder="1" applyAlignment="1" applyProtection="1">
      <alignment horizontal="center" vertical="center"/>
    </xf>
    <xf numFmtId="4" fontId="10" fillId="0" borderId="5" xfId="0" applyNumberFormat="1" applyFont="1" applyBorder="1" applyAlignment="1" applyProtection="1">
      <alignment vertical="center"/>
    </xf>
    <xf numFmtId="4" fontId="10" fillId="0" borderId="4" xfId="0" applyNumberFormat="1" applyFont="1" applyBorder="1" applyAlignment="1" applyProtection="1">
      <alignment vertical="center"/>
    </xf>
    <xf numFmtId="0" fontId="10" fillId="0" borderId="0" xfId="8" applyFont="1" applyBorder="1" applyAlignment="1" applyProtection="1">
      <alignment vertical="top"/>
    </xf>
    <xf numFmtId="0" fontId="10" fillId="0" borderId="0" xfId="0" applyFont="1" applyBorder="1" applyAlignment="1" applyProtection="1">
      <alignment horizontal="left" vertical="center"/>
    </xf>
    <xf numFmtId="0" fontId="10" fillId="0" borderId="0" xfId="0" applyFont="1" applyBorder="1" applyAlignment="1" applyProtection="1">
      <alignment horizontal="center" vertical="center"/>
    </xf>
    <xf numFmtId="4" fontId="10" fillId="0" borderId="0" xfId="0" applyNumberFormat="1" applyFont="1" applyBorder="1" applyAlignment="1" applyProtection="1">
      <alignment vertical="center"/>
    </xf>
    <xf numFmtId="0" fontId="10" fillId="0" borderId="4" xfId="0" applyFont="1" applyFill="1" applyBorder="1" applyAlignment="1" applyProtection="1">
      <alignment horizontal="justify" vertical="top"/>
    </xf>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4" fontId="14" fillId="0" borderId="0" xfId="0" applyNumberFormat="1" applyFont="1" applyAlignment="1" applyProtection="1">
      <alignment horizontal="right" vertical="center"/>
    </xf>
    <xf numFmtId="4" fontId="14" fillId="0" borderId="0" xfId="0" applyNumberFormat="1" applyFont="1" applyBorder="1" applyAlignment="1" applyProtection="1">
      <alignment horizontal="right" vertical="center"/>
    </xf>
    <xf numFmtId="2" fontId="13" fillId="0" borderId="0" xfId="0" applyNumberFormat="1" applyFont="1" applyBorder="1" applyAlignment="1" applyProtection="1">
      <alignment horizontal="left" vertical="top"/>
    </xf>
    <xf numFmtId="0" fontId="10" fillId="0" borderId="0" xfId="0" applyFont="1" applyFill="1" applyBorder="1" applyAlignment="1" applyProtection="1">
      <alignment horizontal="justify" vertical="top"/>
    </xf>
    <xf numFmtId="0" fontId="0" fillId="0" borderId="0" xfId="4" applyNumberFormat="1" applyFont="1" applyAlignment="1" applyProtection="1">
      <alignment horizontal="justify" vertical="center" wrapText="1"/>
    </xf>
    <xf numFmtId="4" fontId="0" fillId="0" borderId="0" xfId="0" applyNumberFormat="1" applyBorder="1" applyAlignment="1" applyProtection="1">
      <alignment horizontal="right" vertical="center"/>
    </xf>
    <xf numFmtId="0" fontId="0" fillId="0" borderId="0" xfId="0" applyFont="1" applyFill="1" applyAlignment="1" applyProtection="1">
      <alignment vertical="center"/>
    </xf>
    <xf numFmtId="2" fontId="10" fillId="0" borderId="0" xfId="0" applyNumberFormat="1" applyFont="1" applyFill="1" applyBorder="1" applyAlignment="1" applyProtection="1">
      <alignment horizontal="left" vertical="top"/>
    </xf>
    <xf numFmtId="0" fontId="0" fillId="0" borderId="0" xfId="0" applyFill="1" applyBorder="1" applyAlignment="1" applyProtection="1">
      <alignment horizontal="left" vertical="center"/>
    </xf>
    <xf numFmtId="0" fontId="0" fillId="0" borderId="0" xfId="0" applyFill="1" applyBorder="1" applyAlignment="1" applyProtection="1">
      <alignment horizontal="center" vertical="center"/>
    </xf>
    <xf numFmtId="0" fontId="10" fillId="0" borderId="0" xfId="4" applyNumberFormat="1" applyFont="1" applyFill="1" applyBorder="1" applyAlignment="1" applyProtection="1">
      <alignment horizontal="justify" vertical="center" wrapText="1"/>
    </xf>
    <xf numFmtId="0" fontId="10" fillId="0" borderId="0" xfId="4" applyNumberFormat="1" applyFont="1" applyFill="1" applyBorder="1" applyAlignment="1" applyProtection="1">
      <alignment horizontal="center" vertical="center" wrapText="1"/>
    </xf>
    <xf numFmtId="4" fontId="0" fillId="0" borderId="0" xfId="0" applyNumberFormat="1" applyFill="1" applyBorder="1" applyAlignment="1" applyProtection="1">
      <alignment horizontal="right" vertical="center"/>
    </xf>
    <xf numFmtId="0" fontId="10" fillId="0" borderId="1" xfId="4" applyNumberFormat="1" applyFont="1" applyFill="1" applyBorder="1" applyAlignment="1" applyProtection="1">
      <alignment horizontal="justify" vertical="center" wrapText="1"/>
    </xf>
    <xf numFmtId="0" fontId="10" fillId="0" borderId="1" xfId="4" applyNumberFormat="1" applyFont="1" applyFill="1" applyBorder="1" applyAlignment="1" applyProtection="1">
      <alignment horizontal="center" vertical="center" wrapText="1"/>
    </xf>
    <xf numFmtId="4" fontId="0" fillId="0" borderId="1" xfId="0" applyNumberFormat="1" applyFill="1" applyBorder="1" applyAlignment="1" applyProtection="1">
      <alignment horizontal="right" vertical="center"/>
    </xf>
    <xf numFmtId="0" fontId="10" fillId="0" borderId="0" xfId="4" applyNumberFormat="1" applyFont="1" applyBorder="1" applyAlignment="1" applyProtection="1">
      <alignment horizontal="justify" vertical="center" wrapText="1"/>
    </xf>
    <xf numFmtId="0" fontId="10" fillId="0" borderId="0" xfId="4" applyNumberFormat="1" applyFont="1" applyBorder="1" applyAlignment="1" applyProtection="1">
      <alignment horizontal="center" vertical="center" wrapText="1"/>
    </xf>
    <xf numFmtId="0" fontId="0" fillId="0" borderId="0" xfId="4" applyFont="1" applyFill="1" applyBorder="1" applyAlignment="1" applyProtection="1">
      <alignment horizontal="justify" vertical="center" wrapText="1"/>
    </xf>
    <xf numFmtId="0" fontId="0" fillId="0" borderId="0" xfId="4" applyFont="1" applyFill="1" applyAlignment="1" applyProtection="1">
      <alignment horizontal="justify" vertical="center" wrapText="1"/>
    </xf>
    <xf numFmtId="0" fontId="0" fillId="0" borderId="0" xfId="4" applyFont="1" applyFill="1" applyAlignment="1" applyProtection="1">
      <alignment horizontal="justify" vertical="top" wrapText="1"/>
    </xf>
    <xf numFmtId="4" fontId="0" fillId="0" borderId="0" xfId="0" applyNumberFormat="1" applyFont="1" applyFill="1" applyAlignment="1" applyProtection="1">
      <alignment vertical="center"/>
    </xf>
    <xf numFmtId="49" fontId="0" fillId="0" borderId="0" xfId="0" applyNumberFormat="1" applyFont="1" applyFill="1" applyAlignment="1" applyProtection="1">
      <alignment horizontal="justify" vertical="center" wrapText="1"/>
    </xf>
    <xf numFmtId="0" fontId="0" fillId="0" borderId="0" xfId="0" applyFont="1" applyFill="1" applyAlignment="1" applyProtection="1">
      <alignment horizontal="right" vertical="center"/>
    </xf>
    <xf numFmtId="49" fontId="0" fillId="0" borderId="0" xfId="0" applyNumberFormat="1" applyFont="1" applyFill="1" applyAlignment="1" applyProtection="1">
      <alignment horizontal="justify" vertical="top" wrapText="1"/>
    </xf>
    <xf numFmtId="0" fontId="0" fillId="0" borderId="0" xfId="0" applyFont="1" applyFill="1" applyAlignment="1" applyProtection="1">
      <alignment vertical="top"/>
    </xf>
    <xf numFmtId="0" fontId="16" fillId="0" borderId="0" xfId="0" applyFont="1" applyBorder="1" applyAlignment="1" applyProtection="1">
      <alignment horizontal="justify" vertical="top"/>
    </xf>
    <xf numFmtId="0" fontId="14" fillId="0" borderId="5" xfId="0" applyFont="1" applyBorder="1" applyAlignment="1" applyProtection="1">
      <alignment horizontal="left" vertical="center"/>
    </xf>
    <xf numFmtId="0" fontId="14" fillId="0" borderId="5" xfId="0" applyFont="1" applyBorder="1" applyAlignment="1" applyProtection="1">
      <alignment horizontal="center" vertical="center"/>
    </xf>
    <xf numFmtId="4" fontId="14" fillId="0" borderId="5" xfId="0" applyNumberFormat="1" applyFont="1" applyBorder="1" applyAlignment="1" applyProtection="1">
      <alignment horizontal="right" vertical="center"/>
    </xf>
    <xf numFmtId="4" fontId="10" fillId="0" borderId="4" xfId="0" applyNumberFormat="1" applyFont="1" applyBorder="1" applyAlignment="1" applyProtection="1">
      <alignment horizontal="right" vertical="center"/>
    </xf>
    <xf numFmtId="0" fontId="0" fillId="0" borderId="0" xfId="0" applyBorder="1" applyAlignment="1" applyProtection="1">
      <alignment vertical="top"/>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4" fontId="14" fillId="0" borderId="0" xfId="0" applyNumberFormat="1" applyFont="1" applyFill="1" applyAlignment="1" applyProtection="1">
      <alignment horizontal="right" vertical="center"/>
    </xf>
    <xf numFmtId="4" fontId="14" fillId="0" borderId="0" xfId="0" applyNumberFormat="1" applyFont="1" applyFill="1" applyBorder="1" applyAlignment="1" applyProtection="1">
      <alignment horizontal="right" vertical="center"/>
    </xf>
    <xf numFmtId="49" fontId="10" fillId="0" borderId="0" xfId="0" applyNumberFormat="1" applyFont="1" applyFill="1" applyBorder="1" applyAlignment="1" applyProtection="1">
      <alignment vertical="top"/>
    </xf>
    <xf numFmtId="0" fontId="10"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center"/>
    </xf>
    <xf numFmtId="4" fontId="10" fillId="0" borderId="0" xfId="0" applyNumberFormat="1" applyFont="1" applyFill="1" applyBorder="1" applyAlignment="1" applyProtection="1">
      <alignment horizontal="left" vertical="center"/>
    </xf>
    <xf numFmtId="0" fontId="0" fillId="0" borderId="0" xfId="3" applyFont="1" applyBorder="1" applyAlignment="1" applyProtection="1">
      <alignment horizontal="justify" vertical="center" wrapText="1"/>
    </xf>
    <xf numFmtId="0" fontId="10" fillId="0" borderId="0" xfId="3" applyFont="1" applyBorder="1" applyAlignment="1" applyProtection="1">
      <alignment horizontal="justify" vertical="center" wrapText="1"/>
    </xf>
    <xf numFmtId="0" fontId="0" fillId="0" borderId="0" xfId="0" applyFont="1" applyAlignment="1" applyProtection="1">
      <alignment vertical="top"/>
    </xf>
    <xf numFmtId="0" fontId="0" fillId="0" borderId="0" xfId="0" applyFont="1" applyAlignment="1" applyProtection="1">
      <alignment horizontal="left" vertical="top"/>
    </xf>
    <xf numFmtId="4" fontId="0" fillId="0" borderId="0" xfId="0" applyNumberFormat="1" applyFont="1" applyAlignment="1" applyProtection="1">
      <alignment horizontal="right" vertical="center"/>
    </xf>
    <xf numFmtId="0" fontId="0" fillId="0" borderId="0" xfId="4" applyFont="1" applyAlignment="1" applyProtection="1">
      <alignment horizontal="justify" vertical="top" wrapText="1"/>
    </xf>
    <xf numFmtId="164" fontId="0" fillId="0" borderId="0" xfId="0" applyNumberFormat="1" applyBorder="1" applyAlignment="1" applyProtection="1">
      <alignment vertical="center"/>
    </xf>
    <xf numFmtId="0" fontId="0" fillId="0" borderId="0" xfId="0" applyFont="1" applyBorder="1" applyAlignment="1" applyProtection="1">
      <alignment horizontal="justify" vertical="center"/>
    </xf>
    <xf numFmtId="2" fontId="10" fillId="0" borderId="0" xfId="0" applyNumberFormat="1" applyFont="1" applyBorder="1" applyAlignment="1" applyProtection="1">
      <alignment horizontal="left" vertical="top" wrapText="1"/>
    </xf>
    <xf numFmtId="0" fontId="0" fillId="0" borderId="0" xfId="0" applyFont="1" applyFill="1" applyAlignment="1" applyProtection="1">
      <alignment vertical="top" wrapText="1"/>
    </xf>
    <xf numFmtId="0" fontId="0" fillId="0" borderId="0" xfId="0" applyFont="1" applyFill="1" applyAlignment="1" applyProtection="1">
      <alignment horizontal="center" vertical="center" wrapText="1"/>
    </xf>
    <xf numFmtId="4" fontId="0" fillId="0" borderId="0" xfId="0" applyNumberFormat="1" applyBorder="1" applyAlignment="1" applyProtection="1">
      <alignment vertical="center" wrapText="1"/>
    </xf>
    <xf numFmtId="164" fontId="0" fillId="0" borderId="0" xfId="0" applyNumberFormat="1" applyBorder="1" applyAlignment="1" applyProtection="1">
      <alignment vertical="center" wrapText="1"/>
    </xf>
    <xf numFmtId="0" fontId="10" fillId="0" borderId="0" xfId="0" applyFont="1" applyBorder="1" applyAlignment="1" applyProtection="1">
      <alignment horizontal="right" vertical="top"/>
    </xf>
    <xf numFmtId="0" fontId="10" fillId="0" borderId="0" xfId="0" applyFont="1" applyBorder="1" applyAlignment="1" applyProtection="1">
      <alignment horizontal="right" vertical="center"/>
    </xf>
    <xf numFmtId="0" fontId="10" fillId="0" borderId="0" xfId="0" applyFont="1" applyBorder="1" applyAlignment="1" applyProtection="1">
      <alignment vertical="center"/>
    </xf>
    <xf numFmtId="2" fontId="0" fillId="0" borderId="0" xfId="0" applyNumberFormat="1" applyAlignment="1" applyProtection="1">
      <alignment horizontal="left" vertical="top"/>
    </xf>
    <xf numFmtId="0" fontId="14" fillId="0" borderId="0" xfId="0" applyFont="1" applyAlignment="1" applyProtection="1">
      <alignment vertical="top" wrapText="1"/>
    </xf>
    <xf numFmtId="0" fontId="14" fillId="0" borderId="0" xfId="0" applyFont="1" applyAlignment="1" applyProtection="1">
      <alignment vertical="center"/>
    </xf>
    <xf numFmtId="4" fontId="14" fillId="0" borderId="0" xfId="0" applyNumberFormat="1" applyFont="1" applyAlignment="1" applyProtection="1">
      <alignment vertical="center"/>
    </xf>
    <xf numFmtId="0" fontId="17" fillId="0" borderId="0" xfId="0" applyFont="1" applyAlignment="1" applyProtection="1">
      <alignment vertical="top" wrapText="1"/>
    </xf>
    <xf numFmtId="0" fontId="10" fillId="0" borderId="0" xfId="0" applyFont="1" applyBorder="1" applyAlignment="1" applyProtection="1">
      <alignment horizontal="justify" vertical="top"/>
    </xf>
    <xf numFmtId="2" fontId="10" fillId="0" borderId="5" xfId="0" applyNumberFormat="1" applyFont="1" applyBorder="1" applyAlignment="1" applyProtection="1">
      <alignment horizontal="left" vertical="top"/>
    </xf>
    <xf numFmtId="0" fontId="0" fillId="0" borderId="5" xfId="0" applyBorder="1" applyAlignment="1" applyProtection="1">
      <alignment horizontal="left" vertical="center"/>
    </xf>
    <xf numFmtId="0" fontId="0" fillId="0" borderId="5" xfId="0" applyBorder="1" applyAlignment="1" applyProtection="1">
      <alignment horizontal="center" vertical="center"/>
    </xf>
    <xf numFmtId="4" fontId="0" fillId="0" borderId="5" xfId="0" applyNumberFormat="1" applyBorder="1" applyAlignment="1" applyProtection="1">
      <alignment vertical="center"/>
    </xf>
    <xf numFmtId="0" fontId="10" fillId="0" borderId="5" xfId="0" applyFont="1" applyBorder="1" applyAlignment="1" applyProtection="1">
      <alignment horizontal="justify" vertical="top"/>
    </xf>
    <xf numFmtId="2" fontId="19" fillId="0" borderId="0" xfId="0" applyNumberFormat="1" applyFont="1" applyBorder="1" applyAlignment="1" applyProtection="1">
      <alignment horizontal="left" vertical="top"/>
    </xf>
    <xf numFmtId="0" fontId="19" fillId="0" borderId="3" xfId="0" applyFont="1" applyBorder="1" applyAlignment="1" applyProtection="1">
      <alignment horizontal="justify" vertical="top"/>
    </xf>
    <xf numFmtId="0" fontId="19" fillId="0" borderId="5" xfId="0" applyFont="1" applyBorder="1" applyAlignment="1" applyProtection="1">
      <alignment horizontal="left" vertical="center"/>
    </xf>
    <xf numFmtId="0" fontId="19" fillId="0" borderId="5" xfId="0" applyFont="1" applyBorder="1" applyAlignment="1" applyProtection="1">
      <alignment horizontal="center" vertical="center"/>
    </xf>
    <xf numFmtId="4" fontId="19" fillId="0" borderId="5" xfId="0" applyNumberFormat="1" applyFont="1" applyBorder="1" applyAlignment="1" applyProtection="1">
      <alignment vertical="center"/>
    </xf>
    <xf numFmtId="4" fontId="19" fillId="0" borderId="4" xfId="0" applyNumberFormat="1" applyFont="1" applyBorder="1" applyAlignment="1" applyProtection="1">
      <alignment vertical="center"/>
    </xf>
    <xf numFmtId="0" fontId="18" fillId="0" borderId="0" xfId="0" applyFont="1" applyAlignment="1" applyProtection="1">
      <alignment vertical="center"/>
    </xf>
    <xf numFmtId="165" fontId="18" fillId="0" borderId="0" xfId="0" applyNumberFormat="1" applyFont="1" applyAlignment="1" applyProtection="1">
      <alignment vertical="center"/>
    </xf>
    <xf numFmtId="0" fontId="19" fillId="0" borderId="0" xfId="0" applyFont="1" applyBorder="1" applyAlignment="1" applyProtection="1">
      <alignment horizontal="justify" vertical="top"/>
    </xf>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4" fontId="19" fillId="0" borderId="0" xfId="0" applyNumberFormat="1" applyFont="1" applyBorder="1" applyAlignment="1" applyProtection="1">
      <alignment vertical="center"/>
    </xf>
    <xf numFmtId="0" fontId="18" fillId="0" borderId="0" xfId="0" applyFont="1" applyBorder="1" applyAlignment="1" applyProtection="1">
      <alignment horizontal="justify" vertical="top"/>
    </xf>
    <xf numFmtId="0" fontId="18" fillId="0" borderId="0" xfId="0" applyFont="1" applyBorder="1" applyAlignment="1" applyProtection="1">
      <alignment horizontal="left" vertical="center"/>
    </xf>
    <xf numFmtId="0" fontId="18" fillId="0" borderId="0" xfId="0" applyFont="1" applyBorder="1" applyAlignment="1" applyProtection="1">
      <alignment horizontal="center" vertical="center"/>
    </xf>
    <xf numFmtId="4" fontId="18" fillId="0" borderId="0" xfId="0" applyNumberFormat="1" applyFont="1" applyBorder="1" applyAlignment="1" applyProtection="1">
      <alignment vertical="center"/>
    </xf>
    <xf numFmtId="0" fontId="0" fillId="0" borderId="0" xfId="4" applyNumberFormat="1" applyFont="1" applyAlignment="1" applyProtection="1">
      <alignment horizontal="center" vertical="center" wrapText="1"/>
    </xf>
    <xf numFmtId="4" fontId="0" fillId="0" borderId="0" xfId="0" applyNumberFormat="1" applyAlignment="1" applyProtection="1">
      <alignment horizontal="left" vertical="center"/>
    </xf>
    <xf numFmtId="0" fontId="0" fillId="0" borderId="0" xfId="3" applyFont="1" applyBorder="1" applyAlignment="1" applyProtection="1">
      <alignment horizontal="justify" vertical="top" wrapText="1"/>
    </xf>
    <xf numFmtId="0" fontId="0" fillId="0" borderId="0" xfId="4" applyNumberFormat="1" applyFont="1" applyBorder="1" applyAlignment="1" applyProtection="1">
      <alignment horizontal="justify" vertical="top" wrapText="1"/>
    </xf>
    <xf numFmtId="0" fontId="0" fillId="0" borderId="0" xfId="6" applyFont="1" applyFill="1" applyBorder="1" applyAlignment="1" applyProtection="1">
      <alignment horizontal="justify" vertical="top" wrapText="1"/>
    </xf>
    <xf numFmtId="0" fontId="0" fillId="0" borderId="0" xfId="4" applyFont="1" applyFill="1" applyBorder="1" applyAlignment="1" applyProtection="1">
      <alignment horizontal="justify" vertical="top" wrapText="1"/>
    </xf>
    <xf numFmtId="0" fontId="14" fillId="0" borderId="0" xfId="3" applyFont="1" applyFill="1" applyBorder="1" applyAlignment="1" applyProtection="1">
      <alignment horizontal="justify" vertical="top" wrapText="1"/>
    </xf>
    <xf numFmtId="2" fontId="10" fillId="0" borderId="3" xfId="0" applyNumberFormat="1" applyFont="1" applyFill="1" applyBorder="1" applyAlignment="1" applyProtection="1">
      <alignment horizontal="left" vertical="top"/>
    </xf>
    <xf numFmtId="0" fontId="22" fillId="0" borderId="0" xfId="0" applyFont="1" applyAlignment="1" applyProtection="1">
      <alignment vertical="center"/>
    </xf>
    <xf numFmtId="0" fontId="23" fillId="0" borderId="0" xfId="0" applyFont="1" applyAlignment="1" applyProtection="1">
      <alignment horizontal="left" vertical="center"/>
    </xf>
    <xf numFmtId="0" fontId="22" fillId="0" borderId="0" xfId="0" applyFont="1" applyBorder="1" applyAlignment="1" applyProtection="1">
      <alignment vertical="center"/>
    </xf>
    <xf numFmtId="0" fontId="22" fillId="0" borderId="0" xfId="0" applyFont="1" applyAlignment="1" applyProtection="1">
      <alignment horizontal="left" vertical="center"/>
    </xf>
    <xf numFmtId="0" fontId="22" fillId="0" borderId="0" xfId="0" applyFont="1" applyFill="1" applyAlignment="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horizontal="left" vertical="center"/>
    </xf>
    <xf numFmtId="0" fontId="24" fillId="0" borderId="0" xfId="0" applyFont="1" applyAlignment="1" applyProtection="1">
      <alignment vertical="center"/>
    </xf>
    <xf numFmtId="0" fontId="0" fillId="0" borderId="0" xfId="0" applyFont="1" applyBorder="1" applyAlignment="1">
      <alignment horizontal="justify" vertical="center" wrapText="1"/>
    </xf>
    <xf numFmtId="0" fontId="0" fillId="0" borderId="0" xfId="0" applyFont="1" applyBorder="1" applyAlignment="1">
      <alignment horizontal="left" vertical="center" wrapText="1"/>
    </xf>
    <xf numFmtId="0" fontId="0" fillId="0" borderId="0" xfId="0" applyNumberFormat="1" applyFont="1" applyBorder="1" applyAlignment="1">
      <alignment horizontal="justify" vertical="center" wrapText="1"/>
    </xf>
    <xf numFmtId="0" fontId="7" fillId="0" borderId="0" xfId="0" applyFont="1" applyBorder="1" applyAlignment="1">
      <alignment horizontal="center" vertical="center" wrapText="1"/>
    </xf>
    <xf numFmtId="0" fontId="0" fillId="0" borderId="0" xfId="0" applyNumberFormat="1" applyFont="1" applyBorder="1" applyAlignment="1">
      <alignment horizontal="justify" vertical="top" wrapText="1"/>
    </xf>
    <xf numFmtId="0" fontId="0" fillId="0" borderId="0" xfId="3" applyFont="1" applyBorder="1" applyAlignment="1" applyProtection="1">
      <alignment horizontal="justify" vertical="top" wrapText="1"/>
    </xf>
    <xf numFmtId="0" fontId="0" fillId="0" borderId="0" xfId="0" applyFont="1" applyFill="1" applyBorder="1" applyAlignment="1" applyProtection="1">
      <alignment horizontal="left" vertical="top" wrapText="1"/>
    </xf>
    <xf numFmtId="0" fontId="0" fillId="0" borderId="0" xfId="4" applyNumberFormat="1" applyFont="1" applyBorder="1" applyAlignment="1" applyProtection="1">
      <alignment horizontal="justify" vertical="top" wrapText="1"/>
    </xf>
    <xf numFmtId="0" fontId="0" fillId="0" borderId="0" xfId="6" applyFont="1" applyBorder="1" applyAlignment="1" applyProtection="1">
      <alignment horizontal="justify" vertical="top" wrapText="1"/>
    </xf>
    <xf numFmtId="0" fontId="0" fillId="0" borderId="0" xfId="4" applyFont="1" applyBorder="1" applyAlignment="1" applyProtection="1">
      <alignment horizontal="justify" vertical="top" wrapText="1"/>
    </xf>
    <xf numFmtId="0" fontId="0" fillId="0" borderId="0" xfId="3" applyFont="1" applyFill="1" applyBorder="1" applyAlignment="1" applyProtection="1">
      <alignment horizontal="justify" vertical="top" wrapText="1"/>
    </xf>
    <xf numFmtId="0" fontId="0" fillId="0" borderId="0" xfId="4" applyFont="1" applyFill="1" applyBorder="1" applyAlignment="1" applyProtection="1">
      <alignment horizontal="justify" vertical="top" wrapText="1"/>
    </xf>
    <xf numFmtId="0" fontId="10" fillId="0" borderId="0" xfId="3" applyFont="1" applyBorder="1" applyAlignment="1" applyProtection="1">
      <alignment horizontal="justify" vertical="top" wrapText="1"/>
    </xf>
    <xf numFmtId="49" fontId="0" fillId="0" borderId="0" xfId="0" applyNumberFormat="1" applyFont="1" applyFill="1" applyBorder="1" applyAlignment="1" applyProtection="1">
      <alignment horizontal="justify" vertical="top" wrapText="1"/>
    </xf>
    <xf numFmtId="0" fontId="14" fillId="0" borderId="0" xfId="3" applyFont="1" applyFill="1" applyBorder="1" applyAlignment="1" applyProtection="1">
      <alignment horizontal="justify" vertical="top" wrapText="1"/>
    </xf>
    <xf numFmtId="0" fontId="21" fillId="0" borderId="0" xfId="6" applyFont="1" applyFill="1" applyBorder="1" applyAlignment="1" applyProtection="1">
      <alignment horizontal="justify" vertical="top" wrapText="1"/>
    </xf>
    <xf numFmtId="0" fontId="0" fillId="0" borderId="0" xfId="6" applyFont="1" applyFill="1" applyBorder="1" applyAlignment="1" applyProtection="1">
      <alignment horizontal="justify" vertical="top" wrapText="1"/>
    </xf>
    <xf numFmtId="2" fontId="10" fillId="0" borderId="0" xfId="0" applyNumberFormat="1" applyFont="1" applyBorder="1" applyAlignment="1" applyProtection="1">
      <alignment horizontal="left" vertical="top"/>
      <protection locked="0"/>
    </xf>
    <xf numFmtId="0" fontId="0" fillId="3" borderId="0" xfId="0" applyFill="1" applyBorder="1" applyAlignment="1" applyProtection="1">
      <alignment horizontal="justify" vertical="top"/>
      <protection locked="0"/>
    </xf>
    <xf numFmtId="0" fontId="19" fillId="3" borderId="0" xfId="0" applyFont="1" applyFill="1" applyBorder="1" applyAlignment="1" applyProtection="1">
      <alignment horizontal="left" vertical="center"/>
      <protection locked="0"/>
    </xf>
    <xf numFmtId="0" fontId="0" fillId="3" borderId="0" xfId="0" applyFill="1" applyBorder="1" applyAlignment="1" applyProtection="1">
      <alignment horizontal="center" vertical="center"/>
      <protection locked="0"/>
    </xf>
    <xf numFmtId="4" fontId="0" fillId="3" borderId="0" xfId="0" applyNumberFormat="1" applyFill="1" applyBorder="1" applyAlignment="1" applyProtection="1">
      <alignment vertical="center"/>
      <protection locked="0"/>
    </xf>
    <xf numFmtId="0" fontId="0" fillId="3" borderId="0" xfId="0" applyFill="1" applyBorder="1" applyAlignment="1" applyProtection="1">
      <alignment horizontal="left" vertical="center"/>
      <protection locked="0"/>
    </xf>
  </cellXfs>
  <cellStyles count="12">
    <cellStyle name="Collegamento ipertestuale" xfId="1"/>
    <cellStyle name="Collegamento ipertestuale visitato" xfId="2"/>
    <cellStyle name="merge" xfId="3"/>
    <cellStyle name="merge 10" xfId="4"/>
    <cellStyle name="merge 10 2" xfId="5"/>
    <cellStyle name="merge 7" xfId="6"/>
    <cellStyle name="Normal" xfId="0" builtinId="0"/>
    <cellStyle name="Normal 2" xfId="7"/>
    <cellStyle name="Normal 2 5" xfId="8"/>
    <cellStyle name="Normal 4" xfId="9"/>
    <cellStyle name="Normal 9" xfId="10"/>
    <cellStyle name="wrap" xfId="11"/>
  </cellStyles>
  <dxfs count="411">
    <dxf>
      <font>
        <b val="0"/>
        <strike val="0"/>
        <condense val="0"/>
        <extend val="0"/>
        <color indexed="9"/>
      </font>
      <border>
        <left/>
        <right style="thin">
          <color indexed="8"/>
        </right>
        <top style="thin">
          <color indexed="8"/>
        </top>
        <bottom style="thin">
          <color indexed="8"/>
        </bottom>
      </border>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strike val="0"/>
        <condense val="0"/>
        <extend val="0"/>
        <color indexed="9"/>
      </font>
      <border>
        <left/>
        <right style="thin">
          <color indexed="8"/>
        </right>
        <top style="thin">
          <color indexed="8"/>
        </top>
        <bottom style="thin">
          <color indexed="8"/>
        </bottom>
      </border>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336666"/>
      <rgbColor rgb="00969696"/>
      <rgbColor rgb="00003366"/>
      <rgbColor rgb="00339966"/>
      <rgbColor rgb="00003300"/>
      <rgbColor rgb="00333300"/>
      <rgbColor rgb="0099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409575</xdr:colOff>
      <xdr:row>0</xdr:row>
      <xdr:rowOff>228600</xdr:rowOff>
    </xdr:from>
    <xdr:to>
      <xdr:col>0</xdr:col>
      <xdr:colOff>1457325</xdr:colOff>
      <xdr:row>0</xdr:row>
      <xdr:rowOff>1828800</xdr:rowOff>
    </xdr:to>
    <xdr:pic>
      <xdr:nvPicPr>
        <xdr:cNvPr id="1079" name="Image 1"/>
        <xdr:cNvPicPr>
          <a:picLocks noChangeAspect="1" noChangeArrowheads="1"/>
        </xdr:cNvPicPr>
      </xdr:nvPicPr>
      <xdr:blipFill>
        <a:blip xmlns:r="http://schemas.openxmlformats.org/officeDocument/2006/relationships" r:embed="rId1" cstate="print"/>
        <a:srcRect/>
        <a:stretch>
          <a:fillRect/>
        </a:stretch>
      </xdr:blipFill>
      <xdr:spPr bwMode="auto">
        <a:xfrm>
          <a:off x="409575" y="228600"/>
          <a:ext cx="1047750" cy="1600200"/>
        </a:xfrm>
        <a:prstGeom prst="rect">
          <a:avLst/>
        </a:prstGeom>
        <a:noFill/>
        <a:ln w="9525">
          <a:noFill/>
          <a:round/>
          <a:headEnd/>
          <a:tailEnd/>
        </a:ln>
      </xdr:spPr>
    </xdr:pic>
    <xdr:clientData/>
  </xdr:twoCellAnchor>
  <xdr:twoCellAnchor editAs="absolute">
    <xdr:from>
      <xdr:col>1</xdr:col>
      <xdr:colOff>66675</xdr:colOff>
      <xdr:row>0</xdr:row>
      <xdr:rowOff>0</xdr:rowOff>
    </xdr:from>
    <xdr:to>
      <xdr:col>1</xdr:col>
      <xdr:colOff>3305175</xdr:colOff>
      <xdr:row>3</xdr:row>
      <xdr:rowOff>95250</xdr:rowOff>
    </xdr:to>
    <xdr:sp macro="" textlink="">
      <xdr:nvSpPr>
        <xdr:cNvPr id="1080" name="Rectangle 2"/>
        <xdr:cNvSpPr>
          <a:spLocks noChangeArrowheads="1"/>
        </xdr:cNvSpPr>
      </xdr:nvSpPr>
      <xdr:spPr bwMode="auto">
        <a:xfrm>
          <a:off x="2047875" y="0"/>
          <a:ext cx="3238500" cy="3248025"/>
        </a:xfrm>
        <a:prstGeom prst="rect">
          <a:avLst/>
        </a:prstGeom>
        <a:solidFill>
          <a:srgbClr val="FFFFFF"/>
        </a:solidFill>
        <a:ln w="9360">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vonimir/Documents/FIRMA/!%20Projekti%202016/GRAD-VRTI&#262;I/PPO%20Z.CVII&#262;/troskovnik%20RBA%20Zagreb%20sa%20cijenam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MPUTO METRICO"/>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24"/>
  <sheetViews>
    <sheetView showGridLines="0" showZeros="0" tabSelected="1" zoomScaleNormal="100" zoomScaleSheetLayoutView="100" workbookViewId="0">
      <selection activeCell="B17" sqref="B17"/>
    </sheetView>
  </sheetViews>
  <sheetFormatPr defaultColWidth="11.5703125" defaultRowHeight="12.75"/>
  <cols>
    <col min="1" max="1" width="29.7109375" style="1" customWidth="1"/>
    <col min="2" max="2" width="51.42578125" style="1" customWidth="1"/>
    <col min="3" max="16384" width="11.5703125" style="1"/>
  </cols>
  <sheetData>
    <row r="1" spans="1:2" ht="149.25" customHeight="1"/>
    <row r="2" spans="1:2" ht="31.5">
      <c r="A2" s="2" t="s">
        <v>0</v>
      </c>
    </row>
    <row r="3" spans="1:2" ht="67.5">
      <c r="A3" s="3" t="s">
        <v>1</v>
      </c>
    </row>
    <row r="7" spans="1:2" ht="25.5">
      <c r="A7" s="1" t="s">
        <v>2</v>
      </c>
      <c r="B7" s="1" t="s">
        <v>3</v>
      </c>
    </row>
    <row r="8" spans="1:2" ht="38.25">
      <c r="A8" s="1" t="s">
        <v>4</v>
      </c>
      <c r="B8" s="1" t="s">
        <v>5</v>
      </c>
    </row>
    <row r="9" spans="1:2">
      <c r="A9" s="1" t="s">
        <v>6</v>
      </c>
      <c r="B9" s="1" t="s">
        <v>7</v>
      </c>
    </row>
    <row r="10" spans="1:2">
      <c r="A10" s="1" t="s">
        <v>8</v>
      </c>
      <c r="B10" s="1" t="s">
        <v>9</v>
      </c>
    </row>
    <row r="11" spans="1:2">
      <c r="A11" s="1" t="s">
        <v>10</v>
      </c>
      <c r="B11" s="1" t="s">
        <v>11</v>
      </c>
    </row>
    <row r="12" spans="1:2" ht="38.25">
      <c r="A12" s="1" t="s">
        <v>12</v>
      </c>
      <c r="B12" s="1" t="s">
        <v>13</v>
      </c>
    </row>
    <row r="13" spans="1:2">
      <c r="A13" s="1" t="s">
        <v>14</v>
      </c>
      <c r="B13" s="1" t="s">
        <v>15</v>
      </c>
    </row>
    <row r="14" spans="1:2">
      <c r="A14" s="1" t="s">
        <v>16</v>
      </c>
      <c r="B14" s="1" t="s">
        <v>17</v>
      </c>
    </row>
    <row r="15" spans="1:2">
      <c r="A15" s="1" t="s">
        <v>18</v>
      </c>
      <c r="B15" s="1" t="s">
        <v>196</v>
      </c>
    </row>
    <row r="16" spans="1:2">
      <c r="A16" s="1" t="s">
        <v>19</v>
      </c>
      <c r="B16" s="1" t="s">
        <v>20</v>
      </c>
    </row>
    <row r="18" spans="1:2">
      <c r="A18" s="1" t="s">
        <v>21</v>
      </c>
      <c r="B18" s="1" t="s">
        <v>22</v>
      </c>
    </row>
    <row r="20" spans="1:2">
      <c r="A20" s="1" t="s">
        <v>23</v>
      </c>
      <c r="B20" s="1" t="s">
        <v>22</v>
      </c>
    </row>
    <row r="22" spans="1:2">
      <c r="A22" s="1" t="s">
        <v>24</v>
      </c>
      <c r="B22" s="1" t="s">
        <v>25</v>
      </c>
    </row>
    <row r="24" spans="1:2">
      <c r="A24" s="1" t="s">
        <v>26</v>
      </c>
      <c r="B24" s="4" t="s">
        <v>27</v>
      </c>
    </row>
  </sheetData>
  <sheetProtection password="CC1A" sheet="1" objects="1" scenarios="1" selectLockedCells="1" selectUnlockedCells="1"/>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A1:G68"/>
  <sheetViews>
    <sheetView showGridLines="0" showZeros="0" zoomScaleNormal="100" zoomScaleSheetLayoutView="100" workbookViewId="0">
      <selection sqref="A1:IV65536"/>
    </sheetView>
  </sheetViews>
  <sheetFormatPr defaultColWidth="11.5703125" defaultRowHeight="14.65" customHeight="1"/>
  <cols>
    <col min="2" max="2" width="30" customWidth="1"/>
    <col min="3" max="3" width="39.85546875" customWidth="1"/>
  </cols>
  <sheetData>
    <row r="1" spans="1:7" ht="12.75" customHeight="1">
      <c r="A1" s="5"/>
      <c r="B1" s="5"/>
      <c r="C1" s="5"/>
      <c r="D1" s="6"/>
      <c r="E1" s="6"/>
      <c r="F1" s="6"/>
      <c r="G1" s="6"/>
    </row>
    <row r="2" spans="1:7" ht="12.75" customHeight="1">
      <c r="A2" s="5"/>
      <c r="B2" s="5"/>
      <c r="C2" s="5"/>
      <c r="D2" s="6"/>
      <c r="E2" s="6"/>
      <c r="F2" s="6"/>
      <c r="G2" s="6"/>
    </row>
    <row r="3" spans="1:7" ht="17.649999999999999" customHeight="1">
      <c r="A3" s="201" t="s">
        <v>28</v>
      </c>
      <c r="B3" s="201"/>
      <c r="C3" s="201"/>
      <c r="D3" s="6"/>
      <c r="E3" s="6"/>
      <c r="F3" s="6"/>
      <c r="G3" s="6"/>
    </row>
    <row r="4" spans="1:7" ht="15.75" customHeight="1">
      <c r="A4" s="7"/>
      <c r="B4" s="8"/>
      <c r="C4" s="9"/>
      <c r="D4" s="10"/>
      <c r="E4" s="11"/>
      <c r="F4" s="11"/>
      <c r="G4" s="11"/>
    </row>
    <row r="5" spans="1:7" ht="14.65" customHeight="1">
      <c r="A5" s="202" t="s">
        <v>29</v>
      </c>
      <c r="B5" s="202"/>
      <c r="C5" s="202"/>
      <c r="D5" s="12"/>
      <c r="E5" s="13"/>
      <c r="F5" s="13"/>
      <c r="G5" s="12"/>
    </row>
    <row r="6" spans="1:7" ht="14.65" customHeight="1">
      <c r="A6" s="202"/>
      <c r="B6" s="202"/>
      <c r="C6" s="202"/>
      <c r="D6" s="12"/>
      <c r="E6" s="13"/>
      <c r="F6" s="13"/>
      <c r="G6" s="12"/>
    </row>
    <row r="7" spans="1:7" ht="14.65" customHeight="1">
      <c r="A7" s="202"/>
      <c r="B7" s="202"/>
      <c r="C7" s="202"/>
      <c r="D7" s="12"/>
      <c r="E7" s="13"/>
      <c r="F7" s="13"/>
      <c r="G7" s="12"/>
    </row>
    <row r="8" spans="1:7" ht="14.65" customHeight="1">
      <c r="A8" s="202"/>
      <c r="B8" s="202"/>
      <c r="C8" s="202"/>
      <c r="D8" s="12"/>
      <c r="E8" s="13"/>
      <c r="F8" s="13"/>
      <c r="G8" s="12"/>
    </row>
    <row r="9" spans="1:7" ht="14.65" customHeight="1">
      <c r="A9" s="198" t="s">
        <v>30</v>
      </c>
      <c r="B9" s="198"/>
      <c r="C9" s="198"/>
      <c r="D9" s="15"/>
      <c r="E9" s="16"/>
      <c r="F9" s="16"/>
      <c r="G9" s="15"/>
    </row>
    <row r="10" spans="1:7" ht="14.65" customHeight="1">
      <c r="A10" s="198"/>
      <c r="B10" s="198"/>
      <c r="C10" s="198"/>
      <c r="D10" s="15"/>
      <c r="E10" s="16"/>
      <c r="F10" s="16"/>
      <c r="G10" s="15"/>
    </row>
    <row r="11" spans="1:7" ht="14.65" customHeight="1">
      <c r="A11" s="198"/>
      <c r="B11" s="198"/>
      <c r="C11" s="198"/>
      <c r="D11" s="15"/>
      <c r="E11" s="16"/>
      <c r="F11" s="16"/>
      <c r="G11" s="15"/>
    </row>
    <row r="12" spans="1:7" ht="14.65" customHeight="1">
      <c r="A12" s="198"/>
      <c r="B12" s="198"/>
      <c r="C12" s="198"/>
      <c r="D12" s="15"/>
      <c r="E12" s="16"/>
      <c r="F12" s="16"/>
      <c r="G12" s="15"/>
    </row>
    <row r="13" spans="1:7" ht="14.65" customHeight="1">
      <c r="A13" s="198"/>
      <c r="B13" s="198"/>
      <c r="C13" s="198"/>
      <c r="D13" s="15"/>
      <c r="E13" s="16"/>
      <c r="F13" s="16"/>
      <c r="G13" s="15"/>
    </row>
    <row r="14" spans="1:7" ht="14.65" customHeight="1">
      <c r="A14" s="198"/>
      <c r="B14" s="198"/>
      <c r="C14" s="198"/>
      <c r="D14" s="15"/>
      <c r="E14" s="16"/>
      <c r="F14" s="16"/>
      <c r="G14" s="15"/>
    </row>
    <row r="15" spans="1:7" ht="14.65" customHeight="1">
      <c r="A15" s="198"/>
      <c r="B15" s="198"/>
      <c r="C15" s="198"/>
      <c r="D15" s="15"/>
      <c r="E15" s="16"/>
      <c r="F15" s="16"/>
      <c r="G15" s="15"/>
    </row>
    <row r="16" spans="1:7" ht="14.65" customHeight="1">
      <c r="A16" s="198"/>
      <c r="B16" s="198"/>
      <c r="C16" s="198"/>
      <c r="D16" s="15"/>
      <c r="E16" s="16"/>
      <c r="F16" s="16"/>
      <c r="G16" s="15"/>
    </row>
    <row r="17" spans="1:7" ht="14.65" customHeight="1">
      <c r="A17" s="198"/>
      <c r="B17" s="198"/>
      <c r="C17" s="198"/>
      <c r="D17" s="15"/>
      <c r="E17" s="16"/>
      <c r="F17" s="16"/>
      <c r="G17" s="15"/>
    </row>
    <row r="18" spans="1:7" ht="14.65" customHeight="1">
      <c r="A18" s="198"/>
      <c r="B18" s="198"/>
      <c r="C18" s="198"/>
      <c r="D18" s="15"/>
      <c r="E18" s="16"/>
      <c r="F18" s="16"/>
      <c r="G18" s="15"/>
    </row>
    <row r="19" spans="1:7" ht="14.65" customHeight="1">
      <c r="A19" s="198"/>
      <c r="B19" s="198"/>
      <c r="C19" s="198"/>
      <c r="D19" s="15"/>
      <c r="E19" s="16"/>
      <c r="F19" s="16"/>
      <c r="G19" s="16"/>
    </row>
    <row r="20" spans="1:7" ht="14.65" customHeight="1">
      <c r="A20" s="198"/>
      <c r="B20" s="198"/>
      <c r="C20" s="198"/>
      <c r="D20" s="15"/>
      <c r="E20" s="16"/>
      <c r="F20" s="16"/>
      <c r="G20" s="16"/>
    </row>
    <row r="21" spans="1:7" ht="14.65" customHeight="1">
      <c r="A21" s="200" t="s">
        <v>31</v>
      </c>
      <c r="B21" s="200"/>
      <c r="C21" s="200"/>
      <c r="D21" s="17"/>
      <c r="E21" s="16"/>
      <c r="F21" s="16"/>
      <c r="G21" s="17"/>
    </row>
    <row r="22" spans="1:7" ht="14.65" customHeight="1">
      <c r="A22" s="200"/>
      <c r="B22" s="200"/>
      <c r="C22" s="200"/>
      <c r="D22" s="17"/>
      <c r="E22" s="16"/>
      <c r="F22" s="16"/>
      <c r="G22" s="17"/>
    </row>
    <row r="23" spans="1:7" ht="14.65" customHeight="1">
      <c r="A23" s="200"/>
      <c r="B23" s="200"/>
      <c r="C23" s="200"/>
      <c r="D23" s="17"/>
      <c r="E23" s="16"/>
      <c r="F23" s="16"/>
      <c r="G23" s="17"/>
    </row>
    <row r="24" spans="1:7" ht="14.65" customHeight="1">
      <c r="A24" s="200"/>
      <c r="B24" s="200"/>
      <c r="C24" s="200"/>
      <c r="D24" s="17"/>
      <c r="E24" s="16"/>
      <c r="F24" s="16"/>
      <c r="G24" s="17"/>
    </row>
    <row r="25" spans="1:7" ht="14.65" customHeight="1">
      <c r="A25" s="200"/>
      <c r="B25" s="200"/>
      <c r="C25" s="200"/>
      <c r="D25" s="17"/>
      <c r="E25" s="16"/>
      <c r="F25" s="16"/>
      <c r="G25" s="17"/>
    </row>
    <row r="26" spans="1:7" ht="14.65" customHeight="1">
      <c r="A26" s="200" t="s">
        <v>32</v>
      </c>
      <c r="B26" s="200"/>
      <c r="C26" s="200"/>
      <c r="D26" s="17"/>
      <c r="E26" s="16"/>
      <c r="F26" s="16"/>
      <c r="G26" s="17"/>
    </row>
    <row r="27" spans="1:7" ht="14.65" customHeight="1">
      <c r="A27" s="200"/>
      <c r="B27" s="200"/>
      <c r="C27" s="200"/>
      <c r="D27" s="17"/>
      <c r="E27" s="16"/>
      <c r="F27" s="16"/>
      <c r="G27" s="17"/>
    </row>
    <row r="28" spans="1:7" ht="14.65" customHeight="1">
      <c r="A28" s="200"/>
      <c r="B28" s="200"/>
      <c r="C28" s="200"/>
      <c r="D28" s="17"/>
      <c r="E28" s="16"/>
      <c r="F28" s="16"/>
      <c r="G28" s="17"/>
    </row>
    <row r="29" spans="1:7" ht="14.65" customHeight="1">
      <c r="A29" s="200"/>
      <c r="B29" s="200"/>
      <c r="C29" s="200"/>
      <c r="D29" s="17"/>
      <c r="E29" s="16"/>
      <c r="F29" s="16"/>
      <c r="G29" s="17"/>
    </row>
    <row r="30" spans="1:7" ht="14.65" customHeight="1">
      <c r="A30" s="200"/>
      <c r="B30" s="200"/>
      <c r="C30" s="200"/>
      <c r="D30" s="17"/>
      <c r="E30" s="16"/>
      <c r="F30" s="16"/>
      <c r="G30" s="16"/>
    </row>
    <row r="31" spans="1:7" ht="14.65" customHeight="1">
      <c r="A31" s="198" t="s">
        <v>33</v>
      </c>
      <c r="B31" s="198"/>
      <c r="C31" s="198"/>
      <c r="D31" s="15"/>
      <c r="E31" s="16"/>
      <c r="F31" s="16"/>
      <c r="G31" s="15"/>
    </row>
    <row r="32" spans="1:7" ht="14.65" customHeight="1">
      <c r="A32" s="198"/>
      <c r="B32" s="198"/>
      <c r="C32" s="198"/>
      <c r="D32" s="15"/>
      <c r="E32" s="16"/>
      <c r="F32" s="16"/>
      <c r="G32" s="15"/>
    </row>
    <row r="33" spans="1:7" ht="14.65" customHeight="1">
      <c r="A33" s="198"/>
      <c r="B33" s="198"/>
      <c r="C33" s="198"/>
      <c r="D33" s="15"/>
      <c r="E33" s="16"/>
      <c r="F33" s="16"/>
      <c r="G33" s="15"/>
    </row>
    <row r="34" spans="1:7" ht="14.65" customHeight="1">
      <c r="A34" s="198"/>
      <c r="B34" s="198"/>
      <c r="C34" s="198"/>
      <c r="D34" s="15"/>
      <c r="E34" s="16"/>
      <c r="F34" s="16"/>
      <c r="G34" s="15"/>
    </row>
    <row r="35" spans="1:7" ht="14.65" customHeight="1">
      <c r="A35" s="200" t="s">
        <v>34</v>
      </c>
      <c r="B35" s="200"/>
      <c r="C35" s="200"/>
      <c r="D35" s="17"/>
      <c r="E35" s="16"/>
      <c r="F35" s="16"/>
      <c r="G35" s="17"/>
    </row>
    <row r="36" spans="1:7" ht="14.65" customHeight="1">
      <c r="A36" s="200"/>
      <c r="B36" s="200"/>
      <c r="C36" s="200"/>
      <c r="D36" s="17"/>
      <c r="E36" s="16"/>
      <c r="F36" s="16"/>
      <c r="G36" s="17"/>
    </row>
    <row r="37" spans="1:7" ht="14.65" customHeight="1">
      <c r="A37" s="200"/>
      <c r="B37" s="200"/>
      <c r="C37" s="200"/>
      <c r="D37" s="17"/>
      <c r="E37" s="16"/>
      <c r="F37" s="16"/>
      <c r="G37" s="17"/>
    </row>
    <row r="38" spans="1:7" ht="14.65" customHeight="1">
      <c r="A38" s="200"/>
      <c r="B38" s="200"/>
      <c r="C38" s="200"/>
      <c r="D38" s="17"/>
      <c r="E38" s="16"/>
      <c r="F38" s="16"/>
      <c r="G38" s="17"/>
    </row>
    <row r="39" spans="1:7" ht="14.65" customHeight="1">
      <c r="A39" s="200"/>
      <c r="B39" s="200"/>
      <c r="C39" s="200"/>
      <c r="D39" s="17"/>
      <c r="E39" s="16"/>
      <c r="F39" s="16"/>
      <c r="G39" s="17"/>
    </row>
    <row r="40" spans="1:7" ht="14.65" customHeight="1">
      <c r="A40" s="198" t="s">
        <v>35</v>
      </c>
      <c r="B40" s="198"/>
      <c r="C40" s="198"/>
      <c r="D40" s="15"/>
      <c r="E40" s="16"/>
      <c r="F40" s="16"/>
      <c r="G40" s="15"/>
    </row>
    <row r="41" spans="1:7" ht="14.65" customHeight="1">
      <c r="A41" s="198"/>
      <c r="B41" s="198"/>
      <c r="C41" s="198"/>
      <c r="D41" s="15"/>
      <c r="E41" s="16"/>
      <c r="F41" s="16"/>
      <c r="G41" s="15"/>
    </row>
    <row r="42" spans="1:7" ht="14.65" customHeight="1">
      <c r="A42" s="198"/>
      <c r="B42" s="198"/>
      <c r="C42" s="198"/>
      <c r="D42" s="15"/>
      <c r="E42" s="16"/>
      <c r="F42" s="16"/>
      <c r="G42" s="15"/>
    </row>
    <row r="43" spans="1:7" ht="14.65" customHeight="1">
      <c r="A43" s="198"/>
      <c r="B43" s="198"/>
      <c r="C43" s="198"/>
      <c r="D43" s="15"/>
      <c r="E43" s="16"/>
      <c r="F43" s="16"/>
      <c r="G43" s="15"/>
    </row>
    <row r="44" spans="1:7" ht="14.65" customHeight="1">
      <c r="A44" s="200" t="s">
        <v>36</v>
      </c>
      <c r="B44" s="200"/>
      <c r="C44" s="200"/>
      <c r="D44" s="17"/>
      <c r="E44" s="16"/>
      <c r="F44" s="16"/>
      <c r="G44" s="17"/>
    </row>
    <row r="45" spans="1:7" ht="14.65" customHeight="1">
      <c r="A45" s="200"/>
      <c r="B45" s="200"/>
      <c r="C45" s="200"/>
      <c r="D45" s="17"/>
      <c r="E45" s="16"/>
      <c r="F45" s="16"/>
      <c r="G45" s="17"/>
    </row>
    <row r="46" spans="1:7" ht="14.65" customHeight="1">
      <c r="A46" s="200"/>
      <c r="B46" s="200"/>
      <c r="C46" s="200"/>
      <c r="D46" s="17"/>
      <c r="E46" s="16"/>
      <c r="F46" s="16"/>
      <c r="G46" s="17"/>
    </row>
    <row r="47" spans="1:7" ht="14.65" customHeight="1">
      <c r="A47" s="200"/>
      <c r="B47" s="200"/>
      <c r="C47" s="200"/>
      <c r="D47" s="17"/>
      <c r="E47" s="16"/>
      <c r="F47" s="16"/>
      <c r="G47" s="17"/>
    </row>
    <row r="48" spans="1:7" ht="14.65" customHeight="1">
      <c r="A48" s="200"/>
      <c r="B48" s="200"/>
      <c r="C48" s="200"/>
      <c r="D48" s="17"/>
      <c r="E48" s="16"/>
      <c r="F48" s="16"/>
      <c r="G48" s="17"/>
    </row>
    <row r="49" spans="1:7" ht="14.65" customHeight="1">
      <c r="A49" s="200" t="s">
        <v>37</v>
      </c>
      <c r="B49" s="200"/>
      <c r="C49" s="200"/>
      <c r="D49" s="17"/>
      <c r="E49" s="16"/>
      <c r="F49" s="16"/>
      <c r="G49" s="17"/>
    </row>
    <row r="50" spans="1:7" ht="14.65" customHeight="1">
      <c r="A50" s="200"/>
      <c r="B50" s="200"/>
      <c r="C50" s="200"/>
      <c r="D50" s="17"/>
      <c r="E50" s="16"/>
      <c r="F50" s="16"/>
      <c r="G50" s="17"/>
    </row>
    <row r="51" spans="1:7" ht="22.35" customHeight="1">
      <c r="A51" s="200"/>
      <c r="B51" s="200"/>
      <c r="C51" s="200"/>
      <c r="D51" s="17"/>
      <c r="E51" s="16"/>
      <c r="F51" s="16"/>
      <c r="G51" s="17"/>
    </row>
    <row r="52" spans="1:7" ht="14.65" customHeight="1">
      <c r="A52" s="200"/>
      <c r="B52" s="200"/>
      <c r="C52" s="200"/>
      <c r="D52" s="17"/>
      <c r="E52" s="16"/>
      <c r="F52" s="16"/>
      <c r="G52" s="17"/>
    </row>
    <row r="53" spans="1:7" ht="14.65" customHeight="1">
      <c r="A53" s="18"/>
      <c r="B53" s="19"/>
      <c r="C53" s="20"/>
      <c r="D53" s="19"/>
      <c r="E53" s="21"/>
      <c r="F53" s="21"/>
      <c r="G53" s="21"/>
    </row>
    <row r="54" spans="1:7" ht="16.7" customHeight="1">
      <c r="A54" s="199" t="s">
        <v>38</v>
      </c>
      <c r="B54" s="199"/>
      <c r="C54" s="199"/>
      <c r="D54" s="22"/>
      <c r="E54" s="22"/>
      <c r="F54" s="22"/>
      <c r="G54" s="22"/>
    </row>
    <row r="55" spans="1:7" ht="16.7" customHeight="1">
      <c r="A55" s="20" t="s">
        <v>39</v>
      </c>
      <c r="B55" s="19"/>
      <c r="C55" s="20"/>
      <c r="D55" s="19"/>
      <c r="E55" s="21"/>
      <c r="F55" s="21"/>
      <c r="G55" s="21"/>
    </row>
    <row r="56" spans="1:7" ht="16.7" customHeight="1">
      <c r="A56" s="20" t="s">
        <v>40</v>
      </c>
      <c r="B56" s="19"/>
      <c r="C56" s="20"/>
      <c r="D56" s="19"/>
      <c r="E56" s="21"/>
      <c r="F56" s="21"/>
      <c r="G56" s="21"/>
    </row>
    <row r="57" spans="1:7" ht="16.7" customHeight="1">
      <c r="A57" s="20" t="s">
        <v>41</v>
      </c>
      <c r="B57" s="19"/>
      <c r="C57" s="20"/>
      <c r="D57" s="19"/>
      <c r="E57" s="21"/>
      <c r="F57" s="21"/>
      <c r="G57" s="21"/>
    </row>
    <row r="58" spans="1:7" ht="16.7" customHeight="1">
      <c r="A58" s="20" t="s">
        <v>42</v>
      </c>
      <c r="B58" s="19"/>
      <c r="C58" s="20"/>
      <c r="D58" s="19"/>
      <c r="E58" s="21"/>
      <c r="F58" s="21"/>
      <c r="G58" s="21"/>
    </row>
    <row r="59" spans="1:7" ht="14.65" customHeight="1">
      <c r="A59" s="18"/>
      <c r="B59" s="19"/>
      <c r="C59" s="20"/>
      <c r="D59" s="19"/>
      <c r="E59" s="21"/>
      <c r="F59" s="21"/>
      <c r="G59" s="21"/>
    </row>
    <row r="60" spans="1:7" ht="14.65" customHeight="1">
      <c r="A60" s="198" t="s">
        <v>43</v>
      </c>
      <c r="B60" s="198"/>
      <c r="C60" s="198"/>
      <c r="D60" s="15"/>
      <c r="E60" s="16"/>
      <c r="F60" s="16"/>
      <c r="G60" s="15"/>
    </row>
    <row r="61" spans="1:7" ht="14.65" customHeight="1">
      <c r="A61" s="198"/>
      <c r="B61" s="198"/>
      <c r="C61" s="198"/>
      <c r="D61" s="15"/>
      <c r="E61" s="16"/>
      <c r="F61" s="16"/>
      <c r="G61" s="15"/>
    </row>
    <row r="62" spans="1:7" ht="14.65" customHeight="1">
      <c r="A62" s="18"/>
      <c r="B62" s="19"/>
      <c r="C62" s="20"/>
      <c r="D62" s="19"/>
      <c r="E62" s="21"/>
      <c r="F62" s="21"/>
      <c r="G62" s="21"/>
    </row>
    <row r="63" spans="1:7" ht="14.65" customHeight="1">
      <c r="A63" s="198" t="s">
        <v>44</v>
      </c>
      <c r="B63" s="198"/>
      <c r="C63" s="198"/>
      <c r="D63" s="15"/>
      <c r="E63" s="16"/>
      <c r="F63" s="16"/>
      <c r="G63" s="15"/>
    </row>
    <row r="64" spans="1:7" ht="14.65" customHeight="1">
      <c r="A64" s="198"/>
      <c r="B64" s="198"/>
      <c r="C64" s="198"/>
      <c r="D64" s="15"/>
      <c r="E64" s="16"/>
      <c r="F64" s="16"/>
      <c r="G64" s="15"/>
    </row>
    <row r="65" spans="1:7" ht="14.65" customHeight="1">
      <c r="A65" s="18"/>
      <c r="B65" s="19"/>
      <c r="C65" s="20"/>
      <c r="D65" s="19"/>
      <c r="E65" s="21"/>
      <c r="F65" s="21"/>
      <c r="G65" s="21"/>
    </row>
    <row r="66" spans="1:7" ht="16.7" customHeight="1">
      <c r="A66" s="199" t="s">
        <v>45</v>
      </c>
      <c r="B66" s="199"/>
      <c r="C66" s="199"/>
      <c r="D66" s="14"/>
      <c r="E66" s="14"/>
      <c r="F66" s="14"/>
      <c r="G66" s="14"/>
    </row>
    <row r="67" spans="1:7" ht="16.7" customHeight="1">
      <c r="A67" s="20" t="s">
        <v>46</v>
      </c>
      <c r="B67" s="19"/>
      <c r="C67" s="20"/>
      <c r="D67" s="19"/>
      <c r="E67" s="21"/>
      <c r="F67" s="21"/>
      <c r="G67" s="21"/>
    </row>
    <row r="68" spans="1:7" ht="16.7" customHeight="1">
      <c r="A68" s="20" t="s">
        <v>47</v>
      </c>
      <c r="B68" s="19"/>
      <c r="C68" s="20"/>
      <c r="D68" s="19"/>
      <c r="E68" s="21"/>
      <c r="F68" s="21"/>
      <c r="G68" s="21"/>
    </row>
  </sheetData>
  <sheetProtection password="CC1A" sheet="1" objects="1" scenarios="1" selectLockedCells="1" selectUnlockedCells="1"/>
  <mergeCells count="14">
    <mergeCell ref="A31:C34"/>
    <mergeCell ref="A3:C3"/>
    <mergeCell ref="A5:C8"/>
    <mergeCell ref="A9:C20"/>
    <mergeCell ref="A21:C25"/>
    <mergeCell ref="A26:C30"/>
    <mergeCell ref="A63:C64"/>
    <mergeCell ref="A66:C66"/>
    <mergeCell ref="A35:C39"/>
    <mergeCell ref="A40:C43"/>
    <mergeCell ref="A44:C48"/>
    <mergeCell ref="A49:C52"/>
    <mergeCell ref="A54:C54"/>
    <mergeCell ref="A60:C61"/>
  </mergeCells>
  <conditionalFormatting sqref="A67:A68 A49 A44 A40 A35 A31 A19 A26 A21 A1:A5 A9 A53:A65">
    <cfRule type="cellIs" dxfId="410" priority="1" stopIfTrue="1" operator="equal">
      <formula>#N/A</formula>
    </cfRule>
  </conditionalFormatting>
  <conditionalFormatting sqref="A35">
    <cfRule type="cellIs" dxfId="409" priority="2" stopIfTrue="1" operator="equal">
      <formula>#N/A</formula>
    </cfRule>
  </conditionalFormatting>
  <conditionalFormatting sqref="A40">
    <cfRule type="cellIs" dxfId="408" priority="3" stopIfTrue="1" operator="equal">
      <formula>#N/A</formula>
    </cfRule>
  </conditionalFormatting>
  <conditionalFormatting sqref="A9">
    <cfRule type="cellIs" dxfId="407" priority="4" stopIfTrue="1" operator="equal">
      <formula>#N/A</formula>
    </cfRule>
  </conditionalFormatting>
  <conditionalFormatting sqref="A19">
    <cfRule type="cellIs" dxfId="406" priority="5" stopIfTrue="1" operator="equal">
      <formula>#N/A</formula>
    </cfRule>
  </conditionalFormatting>
  <conditionalFormatting sqref="A2:A5">
    <cfRule type="cellIs" dxfId="405" priority="6" stopIfTrue="1" operator="equal">
      <formula>#N/A</formula>
    </cfRule>
  </conditionalFormatting>
  <conditionalFormatting sqref="A3">
    <cfRule type="cellIs" dxfId="404" priority="7" stopIfTrue="1" operator="equal">
      <formula>#N/A</formula>
    </cfRule>
  </conditionalFormatting>
  <conditionalFormatting sqref="A21">
    <cfRule type="cellIs" dxfId="403" priority="8" stopIfTrue="1" operator="equal">
      <formula>#N/A</formula>
    </cfRule>
  </conditionalFormatting>
  <conditionalFormatting sqref="A67:A68 A54">
    <cfRule type="cellIs" dxfId="402" priority="9" stopIfTrue="1" operator="equal">
      <formula>#N/A</formula>
    </cfRule>
  </conditionalFormatting>
  <conditionalFormatting sqref="A44">
    <cfRule type="cellIs" dxfId="401" priority="10" stopIfTrue="1" operator="equal">
      <formula>#N/A</formula>
    </cfRule>
  </conditionalFormatting>
  <conditionalFormatting sqref="A53 A55:A56">
    <cfRule type="cellIs" dxfId="400" priority="11" stopIfTrue="1" operator="equal">
      <formula>#N/A</formula>
    </cfRule>
  </conditionalFormatting>
  <conditionalFormatting sqref="A31">
    <cfRule type="cellIs" dxfId="399" priority="12" stopIfTrue="1" operator="equal">
      <formula>#N/A</formula>
    </cfRule>
  </conditionalFormatting>
  <conditionalFormatting sqref="A26">
    <cfRule type="cellIs" dxfId="398" priority="13" stopIfTrue="1" operator="equal">
      <formula>#N/A</formula>
    </cfRule>
  </conditionalFormatting>
  <conditionalFormatting sqref="A57:A58">
    <cfRule type="cellIs" dxfId="397" priority="14" stopIfTrue="1" operator="equal">
      <formula>#N/A</formula>
    </cfRule>
  </conditionalFormatting>
  <conditionalFormatting sqref="A62:A64">
    <cfRule type="cellIs" dxfId="396" priority="15" stopIfTrue="1" operator="equal">
      <formula>#N/A</formula>
    </cfRule>
  </conditionalFormatting>
  <conditionalFormatting sqref="A65">
    <cfRule type="cellIs" dxfId="395" priority="16" stopIfTrue="1" operator="equal">
      <formula>#N/A</formula>
    </cfRule>
  </conditionalFormatting>
  <conditionalFormatting sqref="A61">
    <cfRule type="cellIs" dxfId="394" priority="17" stopIfTrue="1" operator="equal">
      <formula>#N/A</formula>
    </cfRule>
  </conditionalFormatting>
  <conditionalFormatting sqref="A59:A60">
    <cfRule type="cellIs" dxfId="393" priority="18" stopIfTrue="1" operator="equal">
      <formula>#N/A</formula>
    </cfRule>
  </conditionalFormatting>
  <conditionalFormatting sqref="A49">
    <cfRule type="cellIs" dxfId="392" priority="19" stopIfTrue="1" operator="equal">
      <formula>#N/A</formula>
    </cfRule>
  </conditionalFormatting>
  <conditionalFormatting sqref="A66">
    <cfRule type="cellIs" dxfId="391" priority="20" stopIfTrue="1" operator="equal">
      <formula>#N/A</formula>
    </cfRule>
  </conditionalFormatting>
  <conditionalFormatting sqref="A66">
    <cfRule type="cellIs" dxfId="390" priority="21" stopIfTrue="1" operator="equal">
      <formula>#N/A</formula>
    </cfRule>
  </conditionalFormatting>
  <pageMargins left="0.78740157480314965" right="0.78740157480314965" top="0.55118110236220474" bottom="0.78740157480314965" header="0.43307086614173229" footer="0.51181102362204722"/>
  <pageSetup paperSize="9" orientation="portrait" useFirstPageNumber="1" horizontalDpi="300" verticalDpi="300" r:id="rId1"/>
  <headerFooter alignWithMargins="0">
    <oddHeader>&amp;LTEH-PROJEKT ENERGETIKA d.o.o.&amp;CTROŠKOVNIK - GP-16-09-06&amp;RList / listova: &amp;P / &amp;N</oddHeader>
  </headerFooter>
  <rowBreaks count="1" manualBreakCount="1">
    <brk id="48" max="16383" man="1"/>
  </rowBreaks>
</worksheet>
</file>

<file path=xl/worksheets/sheet3.xml><?xml version="1.0" encoding="utf-8"?>
<worksheet xmlns="http://schemas.openxmlformats.org/spreadsheetml/2006/main" xmlns:r="http://schemas.openxmlformats.org/officeDocument/2006/relationships">
  <dimension ref="A1:O427"/>
  <sheetViews>
    <sheetView showGridLines="0" showZeros="0" zoomScaleNormal="100" zoomScaleSheetLayoutView="100" workbookViewId="0"/>
  </sheetViews>
  <sheetFormatPr defaultColWidth="9" defaultRowHeight="14.65" customHeight="1"/>
  <cols>
    <col min="1" max="1" width="4.5703125" style="190" customWidth="1"/>
    <col min="2" max="2" width="5.28515625" style="66" customWidth="1"/>
    <col min="3" max="3" width="48.28515625" style="67" customWidth="1"/>
    <col min="4" max="4" width="6.42578125" style="68" customWidth="1"/>
    <col min="5" max="5" width="8" style="69" customWidth="1"/>
    <col min="6" max="6" width="10.28515625" style="39" customWidth="1"/>
    <col min="7" max="7" width="14.85546875" style="39" customWidth="1"/>
    <col min="8" max="8" width="11" style="29" customWidth="1"/>
    <col min="9" max="9" width="10.7109375" style="29" customWidth="1"/>
    <col min="10" max="16384" width="9" style="29"/>
  </cols>
  <sheetData>
    <row r="1" spans="1:13" ht="14.65" customHeight="1">
      <c r="B1" s="53"/>
      <c r="C1" s="54"/>
      <c r="D1" s="55"/>
      <c r="E1" s="56"/>
      <c r="F1" s="28"/>
      <c r="G1" s="57"/>
      <c r="H1" s="28"/>
      <c r="I1" s="28"/>
    </row>
    <row r="2" spans="1:13" ht="15" customHeight="1">
      <c r="B2" s="58" t="s">
        <v>48</v>
      </c>
      <c r="C2" s="59" t="s">
        <v>49</v>
      </c>
      <c r="D2" s="60" t="s">
        <v>50</v>
      </c>
      <c r="E2" s="61" t="s">
        <v>51</v>
      </c>
      <c r="F2" s="62" t="s">
        <v>52</v>
      </c>
      <c r="G2" s="63" t="s">
        <v>53</v>
      </c>
      <c r="L2" s="64"/>
      <c r="M2" s="64"/>
    </row>
    <row r="3" spans="1:13" s="65" customFormat="1" ht="14.65" customHeight="1">
      <c r="A3" s="191"/>
      <c r="B3" s="54"/>
      <c r="C3" s="54"/>
      <c r="D3" s="29"/>
      <c r="E3" s="29"/>
      <c r="F3" s="29"/>
      <c r="G3" s="29"/>
      <c r="H3" s="29"/>
    </row>
    <row r="5" spans="1:13" s="64" customFormat="1" ht="14.65" customHeight="1" thickBot="1">
      <c r="A5" s="192"/>
      <c r="B5" s="66"/>
      <c r="C5" s="67"/>
      <c r="D5" s="70"/>
      <c r="E5" s="71"/>
      <c r="F5" s="26"/>
      <c r="G5" s="26"/>
    </row>
    <row r="6" spans="1:13" s="64" customFormat="1" ht="16.7" customHeight="1" thickBot="1">
      <c r="A6" s="192" t="s">
        <v>54</v>
      </c>
      <c r="B6" s="73">
        <f>IF(SPECIFIKACIJA!A6="*",INT(MAX(SPECIFIKACIJA!B$5:B5)+1),IF(SPECIFIKACIJA!A6="**",ROUNDDOWN(MAX(SPECIFIKACIJA!B$5:B5)+0.01,2),IF(SPECIFIKACIJA!A6="***",MAX(SPECIFIKACIJA!B$5:B5)+0.01,0)))</f>
        <v>1</v>
      </c>
      <c r="C6" s="74" t="s">
        <v>55</v>
      </c>
      <c r="D6" s="70"/>
      <c r="E6" s="71"/>
      <c r="F6" s="26"/>
      <c r="G6" s="26"/>
    </row>
    <row r="7" spans="1:13" s="64" customFormat="1" ht="14.65" customHeight="1">
      <c r="A7" s="192"/>
      <c r="B7" s="66">
        <f>IF(SPECIFIKACIJA!A7="*",INT(MAX(SPECIFIKACIJA!B$4:B6)+1),IF(SPECIFIKACIJA!A7="**",ROUNDDOWN(MAX(SPECIFIKACIJA!B$4:B6)+0.01,2),IF(SPECIFIKACIJA!A7="***",MAX(SPECIFIKACIJA!B$4:B6)+0.01,0)))</f>
        <v>0</v>
      </c>
      <c r="C7" s="67"/>
      <c r="D7" s="70"/>
      <c r="E7" s="71"/>
      <c r="F7" s="26"/>
      <c r="G7" s="26"/>
    </row>
    <row r="8" spans="1:13" ht="12.75" customHeight="1">
      <c r="A8" s="192" t="s">
        <v>56</v>
      </c>
      <c r="B8" s="66">
        <f>IF(SPECIFIKACIJA!A8="*",INT(MAX(SPECIFIKACIJA!B$4:B7)+1),IF(SPECIFIKACIJA!A8="**",ROUNDDOWN(MAX(SPECIFIKACIJA!B$4:B7)+0.01,2),IF(SPECIFIKACIJA!A8="***",MAX(SPECIFIKACIJA!B$4:B7)+0.01,0)))</f>
        <v>1.01</v>
      </c>
      <c r="C8" s="75" t="s">
        <v>57</v>
      </c>
      <c r="D8" s="76" t="s">
        <v>58</v>
      </c>
      <c r="E8" s="77">
        <v>1</v>
      </c>
      <c r="F8" s="52"/>
      <c r="G8" s="78">
        <f>SPECIFIKACIJA!E8*SPECIFIKACIJA!F8</f>
        <v>0</v>
      </c>
      <c r="H8" s="39"/>
    </row>
    <row r="9" spans="1:13" s="79" customFormat="1" ht="14.65" customHeight="1">
      <c r="A9" s="193"/>
      <c r="B9" s="66">
        <f>IF(SPECIFIKACIJA!A9="*",INT(MAX(SPECIFIKACIJA!B$3:B8)+1),IF(SPECIFIKACIJA!A9="**",ROUNDDOWN(MAX(SPECIFIKACIJA!B$3:B8)+0.01,2),IF(SPECIFIKACIJA!A9="***",MAX(SPECIFIKACIJA!B$3:B8)+0.01,0)))</f>
        <v>0</v>
      </c>
      <c r="C9" s="23"/>
      <c r="D9" s="24"/>
      <c r="E9" s="25"/>
      <c r="F9" s="26"/>
      <c r="G9" s="25"/>
      <c r="H9" s="26"/>
    </row>
    <row r="10" spans="1:13" ht="12.75" customHeight="1">
      <c r="A10" s="190" t="s">
        <v>56</v>
      </c>
      <c r="B10" s="66">
        <f>IF(SPECIFIKACIJA!A10="*",INT(MAX(SPECIFIKACIJA!B$3:B9)+1),IF(SPECIFIKACIJA!A10="**",ROUNDDOWN(MAX(SPECIFIKACIJA!B$3:B9)+0.01,2),IF(SPECIFIKACIJA!A10="***",MAX(SPECIFIKACIJA!B$3:B9)+0.01,0)))</f>
        <v>1.02</v>
      </c>
      <c r="C10" s="203" t="s">
        <v>59</v>
      </c>
      <c r="D10" s="27"/>
      <c r="E10" s="27"/>
      <c r="F10" s="28"/>
      <c r="G10" s="29"/>
      <c r="H10" s="28"/>
    </row>
    <row r="11" spans="1:13" ht="14.65" customHeight="1">
      <c r="B11" s="66">
        <f>IF(SPECIFIKACIJA!A11="*",INT(MAX(SPECIFIKACIJA!B$3:B10)+1),IF(SPECIFIKACIJA!A11="**",ROUNDDOWN(MAX(SPECIFIKACIJA!B$3:B10)+0.01,2),IF(SPECIFIKACIJA!A11="***",MAX(SPECIFIKACIJA!B$3:B10)+0.01,0)))</f>
        <v>0</v>
      </c>
      <c r="C11" s="203"/>
      <c r="D11" s="27"/>
      <c r="E11" s="27"/>
      <c r="F11" s="28"/>
      <c r="G11" s="29"/>
      <c r="H11" s="28"/>
    </row>
    <row r="12" spans="1:13" ht="14.65" customHeight="1">
      <c r="B12" s="66">
        <f>IF(SPECIFIKACIJA!A12="*",INT(MAX(SPECIFIKACIJA!B$3:B11)+1),IF(SPECIFIKACIJA!A12="**",ROUNDDOWN(MAX(SPECIFIKACIJA!B$3:B11)+0.01,2),IF(SPECIFIKACIJA!A12="***",MAX(SPECIFIKACIJA!B$3:B11)+0.01,0)))</f>
        <v>0</v>
      </c>
      <c r="C12" s="203"/>
      <c r="D12" s="27"/>
      <c r="E12" s="27"/>
      <c r="F12" s="28"/>
      <c r="G12" s="29"/>
      <c r="H12" s="28"/>
    </row>
    <row r="13" spans="1:13" ht="14.65" customHeight="1">
      <c r="B13" s="66">
        <f>IF(SPECIFIKACIJA!A13="*",INT(MAX(SPECIFIKACIJA!B$3:B12)+1),IF(SPECIFIKACIJA!A13="**",ROUNDDOWN(MAX(SPECIFIKACIJA!B$3:B12)+0.01,2),IF(SPECIFIKACIJA!A13="***",MAX(SPECIFIKACIJA!B$3:B12)+0.01,0)))</f>
        <v>0</v>
      </c>
      <c r="C13" s="203"/>
      <c r="D13" s="27"/>
      <c r="E13" s="27"/>
      <c r="F13" s="28"/>
      <c r="G13" s="29"/>
      <c r="H13" s="28"/>
    </row>
    <row r="14" spans="1:13" ht="14.65" customHeight="1">
      <c r="B14" s="66">
        <f>IF(SPECIFIKACIJA!A14="*",INT(MAX(SPECIFIKACIJA!B$3:B13)+1),IF(SPECIFIKACIJA!A14="**",ROUNDDOWN(MAX(SPECIFIKACIJA!B$3:B13)+0.01,2),IF(SPECIFIKACIJA!A14="***",MAX(SPECIFIKACIJA!B$3:B13)+0.01,0)))</f>
        <v>0</v>
      </c>
      <c r="C14" s="203"/>
      <c r="D14" s="27"/>
      <c r="E14" s="27"/>
      <c r="F14" s="28"/>
      <c r="G14" s="29"/>
      <c r="H14" s="28"/>
    </row>
    <row r="15" spans="1:13" s="79" customFormat="1" ht="16.7" customHeight="1">
      <c r="A15" s="193"/>
      <c r="B15" s="66">
        <f>IF(SPECIFIKACIJA!A15="*",INT(MAX(SPECIFIKACIJA!B$3:B14)+1),IF(SPECIFIKACIJA!A15="**",ROUNDDOWN(MAX(SPECIFIKACIJA!B$3:B14)+0.01,2),IF(SPECIFIKACIJA!A15="***",MAX(SPECIFIKACIJA!B$3:B14)+0.01,0)))</f>
        <v>0</v>
      </c>
      <c r="C15" s="203"/>
      <c r="D15" s="76" t="s">
        <v>58</v>
      </c>
      <c r="E15" s="77">
        <v>1</v>
      </c>
      <c r="F15" s="52"/>
      <c r="G15" s="78">
        <f>SPECIFIKACIJA!E15*SPECIFIKACIJA!F15</f>
        <v>0</v>
      </c>
      <c r="H15" s="26"/>
    </row>
    <row r="16" spans="1:13" s="33" customFormat="1" ht="12.75" customHeight="1">
      <c r="A16" s="194"/>
      <c r="B16" s="66">
        <f>IF(SPECIFIKACIJA!A16="*",INT(MAX(SPECIFIKACIJA!B$3:B15)+1),IF(SPECIFIKACIJA!A16="**",ROUNDDOWN(MAX(SPECIFIKACIJA!B$3:B15)+0.01,2),IF(SPECIFIKACIJA!A16="***",MAX(SPECIFIKACIJA!B$3:B15)+0.01,0)))</f>
        <v>0</v>
      </c>
      <c r="C16" s="30"/>
      <c r="D16" s="31"/>
      <c r="E16" s="31"/>
      <c r="F16" s="32"/>
      <c r="H16" s="32"/>
    </row>
    <row r="17" spans="1:13" ht="12.75" customHeight="1">
      <c r="A17" s="190" t="s">
        <v>56</v>
      </c>
      <c r="B17" s="66">
        <f>IF(SPECIFIKACIJA!A17="*",INT(MAX(SPECIFIKACIJA!B$3:B16)+1),IF(SPECIFIKACIJA!A17="**",ROUNDDOWN(MAX(SPECIFIKACIJA!B$3:B16)+0.01,2),IF(SPECIFIKACIJA!A17="***",MAX(SPECIFIKACIJA!B$3:B16)+0.01,0)))</f>
        <v>1.03</v>
      </c>
      <c r="C17" s="203" t="s">
        <v>60</v>
      </c>
      <c r="D17" s="27"/>
      <c r="E17" s="27"/>
      <c r="F17" s="28"/>
      <c r="G17" s="29"/>
      <c r="H17" s="28"/>
    </row>
    <row r="18" spans="1:13" ht="14.65" customHeight="1">
      <c r="B18" s="66">
        <f>IF(SPECIFIKACIJA!A18="*",INT(MAX(SPECIFIKACIJA!B$3:B17)+1),IF(SPECIFIKACIJA!A18="**",ROUNDDOWN(MAX(SPECIFIKACIJA!B$3:B17)+0.01,2),IF(SPECIFIKACIJA!A18="***",MAX(SPECIFIKACIJA!B$3:B17)+0.01,0)))</f>
        <v>0</v>
      </c>
      <c r="C18" s="203"/>
      <c r="D18" s="27"/>
      <c r="E18" s="27"/>
      <c r="F18" s="28"/>
      <c r="G18" s="29"/>
      <c r="H18" s="28"/>
    </row>
    <row r="19" spans="1:13" ht="14.65" customHeight="1">
      <c r="B19" s="66">
        <f>IF(SPECIFIKACIJA!A19="*",INT(MAX(SPECIFIKACIJA!B$3:B18)+1),IF(SPECIFIKACIJA!A19="**",ROUNDDOWN(MAX(SPECIFIKACIJA!B$3:B18)+0.01,2),IF(SPECIFIKACIJA!A19="***",MAX(SPECIFIKACIJA!B$3:B18)+0.01,0)))</f>
        <v>0</v>
      </c>
      <c r="C19" s="203"/>
      <c r="D19" s="27"/>
      <c r="E19" s="27"/>
      <c r="F19" s="28"/>
      <c r="G19" s="29"/>
      <c r="H19" s="28"/>
    </row>
    <row r="20" spans="1:13" ht="14.65" customHeight="1">
      <c r="B20" s="66">
        <f>IF(SPECIFIKACIJA!A20="*",INT(MAX(SPECIFIKACIJA!B$3:B19)+1),IF(SPECIFIKACIJA!A20="**",ROUNDDOWN(MAX(SPECIFIKACIJA!B$3:B19)+0.01,2),IF(SPECIFIKACIJA!A20="***",MAX(SPECIFIKACIJA!B$3:B19)+0.01,0)))</f>
        <v>0</v>
      </c>
      <c r="C20" s="203"/>
      <c r="D20" s="27"/>
      <c r="E20" s="27"/>
      <c r="F20" s="28"/>
      <c r="G20" s="29"/>
      <c r="H20" s="28"/>
    </row>
    <row r="21" spans="1:13" ht="16.7" customHeight="1">
      <c r="B21" s="66">
        <f>IF(SPECIFIKACIJA!A21="*",INT(MAX(SPECIFIKACIJA!B$3:B20)+1),IF(SPECIFIKACIJA!A21="**",ROUNDDOWN(MAX(SPECIFIKACIJA!B$3:B20)+0.01,2),IF(SPECIFIKACIJA!A21="***",MAX(SPECIFIKACIJA!B$3:B20)+0.01,0)))</f>
        <v>0</v>
      </c>
      <c r="C21" s="203"/>
      <c r="D21" s="76" t="s">
        <v>58</v>
      </c>
      <c r="E21" s="77">
        <v>1</v>
      </c>
      <c r="F21" s="52"/>
      <c r="G21" s="78">
        <f>SPECIFIKACIJA!E21*SPECIFIKACIJA!F21</f>
        <v>0</v>
      </c>
      <c r="H21" s="28"/>
    </row>
    <row r="22" spans="1:13" ht="14.65" customHeight="1">
      <c r="B22" s="66">
        <f>IF(SPECIFIKACIJA!A22="*",INT(MAX(SPECIFIKACIJA!B$3:B21)+1),IF(SPECIFIKACIJA!A22="**",ROUNDDOWN(MAX(SPECIFIKACIJA!B$3:B21)+0.01,2),IF(SPECIFIKACIJA!A22="***",MAX(SPECIFIKACIJA!B$3:B21)+0.01,0)))</f>
        <v>0</v>
      </c>
      <c r="C22" s="34"/>
      <c r="D22" s="27"/>
      <c r="E22" s="27"/>
      <c r="F22" s="28"/>
      <c r="G22" s="29"/>
      <c r="H22" s="28"/>
    </row>
    <row r="23" spans="1:13" ht="12.75" customHeight="1">
      <c r="A23" s="190" t="s">
        <v>56</v>
      </c>
      <c r="B23" s="66">
        <f>IF(SPECIFIKACIJA!A23="*",INT(MAX(SPECIFIKACIJA!B$3:B22)+1),IF(SPECIFIKACIJA!A23="**",ROUNDDOWN(MAX(SPECIFIKACIJA!B$3:B22)+0.01,2),IF(SPECIFIKACIJA!A23="***",MAX(SPECIFIKACIJA!B$3:B22)+0.01,0)))</f>
        <v>1.04</v>
      </c>
      <c r="C23" s="203" t="s">
        <v>61</v>
      </c>
      <c r="D23" s="27"/>
      <c r="E23" s="27"/>
      <c r="F23" s="28"/>
      <c r="G23" s="29"/>
      <c r="H23" s="28"/>
    </row>
    <row r="24" spans="1:13" ht="14.65" customHeight="1">
      <c r="B24" s="66">
        <f>IF(SPECIFIKACIJA!A24="*",INT(MAX(SPECIFIKACIJA!B$3:B23)+1),IF(SPECIFIKACIJA!A24="**",ROUNDDOWN(MAX(SPECIFIKACIJA!B$3:B23)+0.01,2),IF(SPECIFIKACIJA!A24="***",MAX(SPECIFIKACIJA!B$3:B23)+0.01,0)))</f>
        <v>0</v>
      </c>
      <c r="C24" s="203"/>
      <c r="D24" s="27"/>
      <c r="E24" s="27"/>
      <c r="F24" s="28"/>
      <c r="G24" s="29"/>
      <c r="H24" s="28"/>
    </row>
    <row r="25" spans="1:13" ht="14.65" customHeight="1">
      <c r="B25" s="66">
        <f>IF(SPECIFIKACIJA!A25="*",INT(MAX(SPECIFIKACIJA!B$3:B24)+1),IF(SPECIFIKACIJA!A25="**",ROUNDDOWN(MAX(SPECIFIKACIJA!B$3:B24)+0.01,2),IF(SPECIFIKACIJA!A25="***",MAX(SPECIFIKACIJA!B$3:B24)+0.01,0)))</f>
        <v>0</v>
      </c>
      <c r="C25" s="203"/>
      <c r="D25" s="27"/>
      <c r="E25" s="27"/>
      <c r="F25" s="28"/>
      <c r="G25" s="29"/>
      <c r="H25" s="28"/>
    </row>
    <row r="26" spans="1:13" ht="14.65" customHeight="1">
      <c r="B26" s="66">
        <f>IF(SPECIFIKACIJA!A26="*",INT(MAX(SPECIFIKACIJA!B$3:B25)+1),IF(SPECIFIKACIJA!A26="**",ROUNDDOWN(MAX(SPECIFIKACIJA!B$3:B25)+0.01,2),IF(SPECIFIKACIJA!A26="***",MAX(SPECIFIKACIJA!B$3:B25)+0.01,0)))</f>
        <v>0</v>
      </c>
      <c r="C26" s="203"/>
      <c r="D26" s="27"/>
      <c r="E26" s="27"/>
      <c r="F26" s="28"/>
      <c r="G26" s="29"/>
      <c r="H26" s="28"/>
    </row>
    <row r="27" spans="1:13" ht="18.600000000000001" customHeight="1">
      <c r="B27" s="66">
        <f>IF(SPECIFIKACIJA!A27="*",INT(MAX(SPECIFIKACIJA!B$3:B26)+1),IF(SPECIFIKACIJA!A27="**",ROUNDDOWN(MAX(SPECIFIKACIJA!B$3:B26)+0.01,2),IF(SPECIFIKACIJA!A27="***",MAX(SPECIFIKACIJA!B$3:B26)+0.01,0)))</f>
        <v>0</v>
      </c>
      <c r="C27" s="203"/>
      <c r="H27" s="28"/>
    </row>
    <row r="28" spans="1:13" ht="19.5" customHeight="1">
      <c r="B28" s="66">
        <f>IF(SPECIFIKACIJA!A28="*",INT(MAX(SPECIFIKACIJA!B$3:B27)+1),IF(SPECIFIKACIJA!A28="**",ROUNDDOWN(MAX(SPECIFIKACIJA!B$3:B27)+0.01,2),IF(SPECIFIKACIJA!A28="***",MAX(SPECIFIKACIJA!B$3:B27)+0.01,0)))</f>
        <v>0</v>
      </c>
      <c r="C28" s="203"/>
      <c r="D28" s="76" t="s">
        <v>58</v>
      </c>
      <c r="E28" s="77">
        <v>1</v>
      </c>
      <c r="F28" s="52"/>
      <c r="G28" s="78">
        <f>SPECIFIKACIJA!E28*SPECIFIKACIJA!F28</f>
        <v>0</v>
      </c>
      <c r="H28" s="28"/>
    </row>
    <row r="29" spans="1:13" ht="12.75" customHeight="1">
      <c r="B29" s="66">
        <f>IF(SPECIFIKACIJA!A29="*",INT(MAX(SPECIFIKACIJA!B$3:B28)+1),IF(SPECIFIKACIJA!A29="**",ROUNDDOWN(MAX(SPECIFIKACIJA!B$3:B28)+0.01,2),IF(SPECIFIKACIJA!A29="***",MAX(SPECIFIKACIJA!B$3:B28)+0.01,0)))</f>
        <v>0</v>
      </c>
      <c r="C29" s="80"/>
      <c r="D29" s="81"/>
      <c r="E29" s="81"/>
      <c r="F29" s="28"/>
      <c r="G29" s="82"/>
      <c r="H29" s="28"/>
      <c r="J29" s="83"/>
      <c r="K29" s="83"/>
    </row>
    <row r="30" spans="1:13" s="64" customFormat="1" ht="14.65" customHeight="1" thickBot="1">
      <c r="A30" s="192"/>
      <c r="B30" s="66">
        <f>IF(SPECIFIKACIJA!A30="*",INT(MAX(SPECIFIKACIJA!B$3:B29)+1),IF(SPECIFIKACIJA!A30="**",ROUNDDOWN(MAX(SPECIFIKACIJA!B$3:B29)+0.01,2),IF(SPECIFIKACIJA!A30="***",MAX(SPECIFIKACIJA!B$3:B29)+0.01,0)))</f>
        <v>0</v>
      </c>
      <c r="C30" s="84"/>
      <c r="D30" s="70"/>
      <c r="E30" s="85"/>
      <c r="F30" s="26"/>
      <c r="G30" s="26"/>
      <c r="M30" s="86"/>
    </row>
    <row r="31" spans="1:13" s="64" customFormat="1" ht="14.65" customHeight="1" thickBot="1">
      <c r="A31" s="192"/>
      <c r="B31" s="66">
        <f>IF(SPECIFIKACIJA!A31="*",INT(MAX(SPECIFIKACIJA!B$3:B30)+1),IF(SPECIFIKACIJA!A31="**",ROUNDDOWN(MAX(SPECIFIKACIJA!B$3:B30)+0.01,2),IF(SPECIFIKACIJA!A31="***",MAX(SPECIFIKACIJA!B$3:B30)+0.01,0)))</f>
        <v>0</v>
      </c>
      <c r="C31" s="87" t="str">
        <f>"UKUPNO "&amp;ROUNDDOWN(SPECIFIKACIJA!B23,0)</f>
        <v>UKUPNO 1</v>
      </c>
      <c r="D31" s="88"/>
      <c r="E31" s="89"/>
      <c r="F31" s="90"/>
      <c r="G31" s="91">
        <f>SUM(G7:G29)</f>
        <v>0</v>
      </c>
      <c r="M31" s="86"/>
    </row>
    <row r="32" spans="1:13" s="64" customFormat="1" ht="14.65" customHeight="1">
      <c r="A32" s="192"/>
      <c r="B32" s="66"/>
      <c r="C32" s="92"/>
      <c r="D32" s="93"/>
      <c r="E32" s="94"/>
      <c r="F32" s="95"/>
      <c r="G32" s="95"/>
      <c r="M32" s="86"/>
    </row>
    <row r="33" spans="1:13" s="64" customFormat="1" ht="14.65" customHeight="1" thickBot="1">
      <c r="A33" s="192"/>
      <c r="B33" s="66"/>
      <c r="C33" s="92"/>
      <c r="D33" s="93"/>
      <c r="E33" s="94"/>
      <c r="F33" s="95"/>
      <c r="G33" s="95"/>
      <c r="M33" s="86"/>
    </row>
    <row r="34" spans="1:13" ht="16.7" customHeight="1" thickBot="1">
      <c r="A34" s="190" t="s">
        <v>54</v>
      </c>
      <c r="B34" s="73">
        <f>IF(SPECIFIKACIJA!A34="*",INT(MAX(SPECIFIKACIJA!B$3:B33)+1),IF(SPECIFIKACIJA!A34="**",ROUNDDOWN(MAX(SPECIFIKACIJA!B$3:B33)+0.01,2),IF(SPECIFIKACIJA!A34="***",MAX(SPECIFIKACIJA!B$3:B33)+0.01,0)))</f>
        <v>2</v>
      </c>
      <c r="C34" s="96" t="s">
        <v>62</v>
      </c>
      <c r="D34" s="97"/>
      <c r="E34" s="98"/>
      <c r="F34" s="99"/>
      <c r="G34" s="100"/>
    </row>
    <row r="35" spans="1:13" ht="14.65" customHeight="1">
      <c r="B35" s="101"/>
      <c r="C35" s="102"/>
      <c r="D35" s="97"/>
      <c r="E35" s="98"/>
      <c r="F35" s="99"/>
      <c r="G35" s="100"/>
    </row>
    <row r="36" spans="1:13" ht="12.75" customHeight="1">
      <c r="A36" s="192" t="s">
        <v>56</v>
      </c>
      <c r="B36" s="66">
        <f>IF(SPECIFIKACIJA!A36="*",INT(MAX(SPECIFIKACIJA!B$4:B35)+1),IF(SPECIFIKACIJA!A36="**",ROUNDDOWN(MAX(SPECIFIKACIJA!B$4:B35)+0.01,2),IF(SPECIFIKACIJA!A36="***",MAX(SPECIFIKACIJA!B$4:B35)+0.01,0)))</f>
        <v>2.0099999999999998</v>
      </c>
      <c r="C36" s="205" t="s">
        <v>197</v>
      </c>
      <c r="D36" s="103"/>
      <c r="E36" s="103"/>
      <c r="F36" s="104"/>
      <c r="G36" s="104"/>
      <c r="H36" s="39"/>
    </row>
    <row r="37" spans="1:13" ht="16.7" customHeight="1">
      <c r="B37" s="66">
        <f>IF(SPECIFIKACIJA!A37="*",INT(MAX(SPECIFIKACIJA!B$3:B36)+1),IF(SPECIFIKACIJA!A37="**",ROUNDDOWN(MAX(SPECIFIKACIJA!B$3:B36)+0.01,2),IF(SPECIFIKACIJA!A37="***",MAX(SPECIFIKACIJA!B$3:B36)+0.01,0)))</f>
        <v>0</v>
      </c>
      <c r="C37" s="205"/>
      <c r="D37" s="103"/>
      <c r="E37" s="103"/>
      <c r="F37" s="104"/>
      <c r="G37" s="104"/>
      <c r="H37" s="39"/>
    </row>
    <row r="38" spans="1:13" ht="16.7" customHeight="1">
      <c r="B38" s="66">
        <f>IF(SPECIFIKACIJA!A38="*",INT(MAX(SPECIFIKACIJA!B$3:B37)+1),IF(SPECIFIKACIJA!A38="**",ROUNDDOWN(MAX(SPECIFIKACIJA!B$3:B37)+0.01,2),IF(SPECIFIKACIJA!A38="***",MAX(SPECIFIKACIJA!B$3:B37)+0.01,0)))</f>
        <v>0</v>
      </c>
      <c r="C38" s="205"/>
      <c r="D38" s="103"/>
      <c r="E38" s="103"/>
      <c r="F38" s="104"/>
      <c r="G38" s="104"/>
      <c r="H38" s="39"/>
    </row>
    <row r="39" spans="1:13" ht="16.7" customHeight="1">
      <c r="B39" s="66">
        <f>IF(SPECIFIKACIJA!A39="*",INT(MAX(SPECIFIKACIJA!B$3:B38)+1),IF(SPECIFIKACIJA!A39="**",ROUNDDOWN(MAX(SPECIFIKACIJA!B$3:B38)+0.01,2),IF(SPECIFIKACIJA!A39="***",MAX(SPECIFIKACIJA!B$3:B38)+0.01,0)))</f>
        <v>0</v>
      </c>
      <c r="C39" s="205"/>
      <c r="D39" s="103"/>
      <c r="E39" s="103"/>
      <c r="F39" s="104"/>
      <c r="G39" s="104"/>
      <c r="H39" s="39"/>
    </row>
    <row r="40" spans="1:13" ht="16.7" customHeight="1">
      <c r="B40" s="66">
        <f>IF(SPECIFIKACIJA!A40="*",INT(MAX(SPECIFIKACIJA!B$3:B39)+1),IF(SPECIFIKACIJA!A40="**",ROUNDDOWN(MAX(SPECIFIKACIJA!B$3:B39)+0.01,2),IF(SPECIFIKACIJA!A40="***",MAX(SPECIFIKACIJA!B$3:B39)+0.01,0)))</f>
        <v>0</v>
      </c>
      <c r="C40" s="205"/>
      <c r="D40" s="103"/>
      <c r="E40" s="103"/>
      <c r="F40" s="104"/>
      <c r="G40" s="104"/>
      <c r="H40" s="39"/>
    </row>
    <row r="41" spans="1:13" ht="16.7" customHeight="1">
      <c r="B41" s="66">
        <f>IF(SPECIFIKACIJA!A41="*",INT(MAX(SPECIFIKACIJA!B$3:B40)+1),IF(SPECIFIKACIJA!A41="**",ROUNDDOWN(MAX(SPECIFIKACIJA!B$3:B40)+0.01,2),IF(SPECIFIKACIJA!A41="***",MAX(SPECIFIKACIJA!B$3:B40)+0.01,0)))</f>
        <v>0</v>
      </c>
      <c r="C41" s="205"/>
      <c r="D41" s="103"/>
      <c r="E41" s="103"/>
      <c r="F41" s="104"/>
      <c r="G41" s="104"/>
      <c r="H41" s="39"/>
    </row>
    <row r="42" spans="1:13" ht="16.7" customHeight="1">
      <c r="B42" s="66">
        <f>IF(SPECIFIKACIJA!A42="*",INT(MAX(SPECIFIKACIJA!B$3:B41)+1),IF(SPECIFIKACIJA!A42="**",ROUNDDOWN(MAX(SPECIFIKACIJA!B$3:B41)+0.01,2),IF(SPECIFIKACIJA!A42="***",MAX(SPECIFIKACIJA!B$3:B41)+0.01,0)))</f>
        <v>0</v>
      </c>
      <c r="C42" s="205"/>
      <c r="D42" s="103"/>
      <c r="E42" s="103"/>
      <c r="F42" s="104"/>
      <c r="G42" s="104"/>
      <c r="H42" s="39"/>
    </row>
    <row r="43" spans="1:13" ht="16.7" customHeight="1">
      <c r="B43" s="66">
        <f>IF(SPECIFIKACIJA!A43="*",INT(MAX(SPECIFIKACIJA!B$3:B42)+1),IF(SPECIFIKACIJA!A43="**",ROUNDDOWN(MAX(SPECIFIKACIJA!B$3:B42)+0.01,2),IF(SPECIFIKACIJA!A43="***",MAX(SPECIFIKACIJA!B$3:B42)+0.01,0)))</f>
        <v>0</v>
      </c>
      <c r="C43" s="205"/>
      <c r="D43" s="103"/>
      <c r="E43" s="103"/>
      <c r="F43" s="104"/>
      <c r="G43" s="104"/>
      <c r="H43" s="39"/>
    </row>
    <row r="44" spans="1:13" ht="16.7" customHeight="1">
      <c r="B44" s="66">
        <f>IF(SPECIFIKACIJA!A44="*",INT(MAX(SPECIFIKACIJA!B$3:B43)+1),IF(SPECIFIKACIJA!A44="**",ROUNDDOWN(MAX(SPECIFIKACIJA!B$3:B43)+0.01,2),IF(SPECIFIKACIJA!A44="***",MAX(SPECIFIKACIJA!B$3:B43)+0.01,0)))</f>
        <v>0</v>
      </c>
      <c r="C44" s="205"/>
      <c r="D44" s="103"/>
      <c r="E44" s="103"/>
      <c r="F44" s="104"/>
      <c r="G44" s="104"/>
      <c r="H44" s="39"/>
    </row>
    <row r="45" spans="1:13" ht="16.7" customHeight="1">
      <c r="B45" s="66">
        <f>IF(SPECIFIKACIJA!A45="*",INT(MAX(SPECIFIKACIJA!B$3:B44)+1),IF(SPECIFIKACIJA!A45="**",ROUNDDOWN(MAX(SPECIFIKACIJA!B$3:B44)+0.01,2),IF(SPECIFIKACIJA!A45="***",MAX(SPECIFIKACIJA!B$3:B44)+0.01,0)))</f>
        <v>0</v>
      </c>
      <c r="C45" s="205"/>
      <c r="D45" s="103"/>
      <c r="E45" s="103"/>
      <c r="F45" s="104"/>
      <c r="G45" s="104"/>
      <c r="H45" s="39"/>
    </row>
    <row r="46" spans="1:13" ht="16.7" customHeight="1">
      <c r="B46" s="66">
        <f>IF(SPECIFIKACIJA!A46="*",INT(MAX(SPECIFIKACIJA!B$3:B45)+1),IF(SPECIFIKACIJA!A46="**",ROUNDDOWN(MAX(SPECIFIKACIJA!B$3:B45)+0.01,2),IF(SPECIFIKACIJA!A46="***",MAX(SPECIFIKACIJA!B$3:B45)+0.01,0)))</f>
        <v>0</v>
      </c>
      <c r="C46" s="205"/>
      <c r="D46" s="103"/>
      <c r="E46" s="103"/>
      <c r="F46" s="104"/>
      <c r="G46" s="104"/>
      <c r="H46" s="39"/>
    </row>
    <row r="47" spans="1:13" ht="16.7" customHeight="1">
      <c r="B47" s="66">
        <f>IF(SPECIFIKACIJA!A47="*",INT(MAX(SPECIFIKACIJA!B$3:B46)+1),IF(SPECIFIKACIJA!A47="**",ROUNDDOWN(MAX(SPECIFIKACIJA!B$3:B46)+0.01,2),IF(SPECIFIKACIJA!A47="***",MAX(SPECIFIKACIJA!B$3:B46)+0.01,0)))</f>
        <v>0</v>
      </c>
      <c r="C47" s="205"/>
      <c r="D47" s="103"/>
      <c r="E47" s="103"/>
      <c r="F47" s="104"/>
      <c r="G47" s="104"/>
      <c r="H47" s="39"/>
    </row>
    <row r="48" spans="1:13" ht="16.7" customHeight="1">
      <c r="B48" s="66">
        <f>IF(SPECIFIKACIJA!A48="*",INT(MAX(SPECIFIKACIJA!B$3:B47)+1),IF(SPECIFIKACIJA!A48="**",ROUNDDOWN(MAX(SPECIFIKACIJA!B$3:B47)+0.01,2),IF(SPECIFIKACIJA!A48="***",MAX(SPECIFIKACIJA!B$3:B47)+0.01,0)))</f>
        <v>0</v>
      </c>
      <c r="C48" s="205"/>
      <c r="D48" s="103"/>
      <c r="E48" s="103"/>
      <c r="F48" s="104"/>
      <c r="G48" s="104"/>
      <c r="H48" s="39"/>
    </row>
    <row r="49" spans="2:8" ht="16.7" customHeight="1">
      <c r="B49" s="66">
        <f>IF(SPECIFIKACIJA!A49="*",INT(MAX(SPECIFIKACIJA!B$3:B48)+1),IF(SPECIFIKACIJA!A49="**",ROUNDDOWN(MAX(SPECIFIKACIJA!B$3:B48)+0.01,2),IF(SPECIFIKACIJA!A49="***",MAX(SPECIFIKACIJA!B$3:B48)+0.01,0)))</f>
        <v>0</v>
      </c>
      <c r="C49" s="205"/>
      <c r="D49" s="103"/>
      <c r="E49" s="103"/>
      <c r="F49" s="104"/>
      <c r="G49" s="104"/>
      <c r="H49" s="39"/>
    </row>
    <row r="50" spans="2:8" ht="16.7" customHeight="1">
      <c r="B50" s="66">
        <f>IF(SPECIFIKACIJA!A50="*",INT(MAX(SPECIFIKACIJA!B$3:B49)+1),IF(SPECIFIKACIJA!A50="**",ROUNDDOWN(MAX(SPECIFIKACIJA!B$3:B49)+0.01,2),IF(SPECIFIKACIJA!A50="***",MAX(SPECIFIKACIJA!B$3:B49)+0.01,0)))</f>
        <v>0</v>
      </c>
      <c r="C50" s="205"/>
      <c r="D50" s="103"/>
      <c r="E50" s="103"/>
      <c r="F50" s="104"/>
      <c r="G50" s="104"/>
      <c r="H50" s="39"/>
    </row>
    <row r="51" spans="2:8" ht="16.7" customHeight="1">
      <c r="B51" s="66">
        <f>IF(SPECIFIKACIJA!A51="*",INT(MAX(SPECIFIKACIJA!B$3:B50)+1),IF(SPECIFIKACIJA!A51="**",ROUNDDOWN(MAX(SPECIFIKACIJA!B$3:B50)+0.01,2),IF(SPECIFIKACIJA!A51="***",MAX(SPECIFIKACIJA!B$3:B50)+0.01,0)))</f>
        <v>0</v>
      </c>
      <c r="C51" s="205"/>
      <c r="D51" s="103"/>
      <c r="E51" s="103"/>
      <c r="F51" s="104"/>
      <c r="G51" s="104"/>
      <c r="H51" s="39"/>
    </row>
    <row r="52" spans="2:8" ht="16.7" customHeight="1">
      <c r="B52" s="66">
        <f>IF(SPECIFIKACIJA!A52="*",INT(MAX(SPECIFIKACIJA!B$3:B51)+1),IF(SPECIFIKACIJA!A52="**",ROUNDDOWN(MAX(SPECIFIKACIJA!B$3:B51)+0.01,2),IF(SPECIFIKACIJA!A52="***",MAX(SPECIFIKACIJA!B$3:B51)+0.01,0)))</f>
        <v>0</v>
      </c>
      <c r="C52" s="205"/>
      <c r="D52" s="103"/>
      <c r="E52" s="103"/>
      <c r="F52" s="104"/>
      <c r="G52" s="104"/>
      <c r="H52" s="39"/>
    </row>
    <row r="53" spans="2:8" ht="16.7" customHeight="1">
      <c r="B53" s="66">
        <f>IF(SPECIFIKACIJA!A53="*",INT(MAX(SPECIFIKACIJA!B$3:B52)+1),IF(SPECIFIKACIJA!A53="**",ROUNDDOWN(MAX(SPECIFIKACIJA!B$3:B52)+0.01,2),IF(SPECIFIKACIJA!A53="***",MAX(SPECIFIKACIJA!B$3:B52)+0.01,0)))</f>
        <v>0</v>
      </c>
      <c r="C53" s="205"/>
      <c r="D53" s="103"/>
      <c r="E53" s="103"/>
      <c r="F53" s="104"/>
      <c r="G53" s="104"/>
      <c r="H53" s="39"/>
    </row>
    <row r="54" spans="2:8" ht="16.7" customHeight="1">
      <c r="B54" s="66">
        <f>IF(SPECIFIKACIJA!A54="*",INT(MAX(SPECIFIKACIJA!B$3:B53)+1),IF(SPECIFIKACIJA!A54="**",ROUNDDOWN(MAX(SPECIFIKACIJA!B$3:B53)+0.01,2),IF(SPECIFIKACIJA!A54="***",MAX(SPECIFIKACIJA!B$3:B53)+0.01,0)))</f>
        <v>0</v>
      </c>
      <c r="C54" s="205"/>
      <c r="D54" s="103"/>
      <c r="E54" s="103"/>
      <c r="F54" s="104"/>
      <c r="G54" s="104"/>
      <c r="H54" s="39"/>
    </row>
    <row r="55" spans="2:8" ht="16.7" customHeight="1">
      <c r="B55" s="66">
        <f>IF(SPECIFIKACIJA!A55="*",INT(MAX(SPECIFIKACIJA!B$3:B54)+1),IF(SPECIFIKACIJA!A55="**",ROUNDDOWN(MAX(SPECIFIKACIJA!B$3:B54)+0.01,2),IF(SPECIFIKACIJA!A55="***",MAX(SPECIFIKACIJA!B$3:B54)+0.01,0)))</f>
        <v>0</v>
      </c>
      <c r="C55" s="205"/>
      <c r="D55" s="103"/>
      <c r="E55" s="103"/>
      <c r="F55" s="104"/>
      <c r="G55" s="104"/>
      <c r="H55" s="39"/>
    </row>
    <row r="56" spans="2:8" ht="16.7" customHeight="1">
      <c r="B56" s="66">
        <f>IF(SPECIFIKACIJA!A56="*",INT(MAX(SPECIFIKACIJA!B$3:B55)+1),IF(SPECIFIKACIJA!A56="**",ROUNDDOWN(MAX(SPECIFIKACIJA!B$3:B55)+0.01,2),IF(SPECIFIKACIJA!A56="***",MAX(SPECIFIKACIJA!B$3:B55)+0.01,0)))</f>
        <v>0</v>
      </c>
      <c r="C56" s="75" t="s">
        <v>63</v>
      </c>
      <c r="D56" s="103"/>
      <c r="E56" s="103"/>
      <c r="F56" s="104"/>
      <c r="G56" s="104"/>
      <c r="H56" s="39"/>
    </row>
    <row r="57" spans="2:8" ht="16.7" customHeight="1">
      <c r="B57" s="66">
        <f>IF(SPECIFIKACIJA!A57="*",INT(MAX(SPECIFIKACIJA!B$3:B56)+1),IF(SPECIFIKACIJA!A57="**",ROUNDDOWN(MAX(SPECIFIKACIJA!B$3:B56)+0.01,2),IF(SPECIFIKACIJA!A57="***",MAX(SPECIFIKACIJA!B$3:B56)+0.01,0)))</f>
        <v>0</v>
      </c>
      <c r="C57" s="75" t="s">
        <v>64</v>
      </c>
      <c r="D57" s="103"/>
      <c r="E57" s="103"/>
      <c r="F57" s="104"/>
      <c r="G57" s="104"/>
      <c r="H57" s="39"/>
    </row>
    <row r="58" spans="2:8" ht="16.7" customHeight="1">
      <c r="B58" s="66">
        <f>IF(SPECIFIKACIJA!A58="*",INT(MAX(SPECIFIKACIJA!B$3:B57)+1),IF(SPECIFIKACIJA!A58="**",ROUNDDOWN(MAX(SPECIFIKACIJA!B$3:B57)+0.01,2),IF(SPECIFIKACIJA!A58="***",MAX(SPECIFIKACIJA!B$3:B57)+0.01,0)))</f>
        <v>0</v>
      </c>
      <c r="C58" s="75" t="s">
        <v>65</v>
      </c>
      <c r="D58" s="103"/>
      <c r="E58" s="103"/>
      <c r="F58" s="104"/>
      <c r="G58" s="104"/>
      <c r="H58" s="39"/>
    </row>
    <row r="59" spans="2:8" ht="16.7" customHeight="1">
      <c r="B59" s="66">
        <f>IF(SPECIFIKACIJA!A59="*",INT(MAX(SPECIFIKACIJA!B$3:B58)+1),IF(SPECIFIKACIJA!A59="**",ROUNDDOWN(MAX(SPECIFIKACIJA!B$3:B58)+0.01,2),IF(SPECIFIKACIJA!A59="***",MAX(SPECIFIKACIJA!B$3:B58)+0.01,0)))</f>
        <v>0</v>
      </c>
      <c r="C59" s="75" t="s">
        <v>66</v>
      </c>
      <c r="D59" s="103"/>
      <c r="E59" s="103"/>
      <c r="F59" s="104"/>
      <c r="G59" s="104"/>
      <c r="H59" s="39"/>
    </row>
    <row r="60" spans="2:8" ht="16.7" customHeight="1">
      <c r="B60" s="66">
        <f>IF(SPECIFIKACIJA!A60="*",INT(MAX(SPECIFIKACIJA!B$3:B59)+1),IF(SPECIFIKACIJA!A60="**",ROUNDDOWN(MAX(SPECIFIKACIJA!B$3:B59)+0.01,2),IF(SPECIFIKACIJA!A60="***",MAX(SPECIFIKACIJA!B$3:B59)+0.01,0)))</f>
        <v>0</v>
      </c>
      <c r="C60" s="75" t="s">
        <v>67</v>
      </c>
      <c r="D60" s="103"/>
      <c r="E60" s="103"/>
      <c r="F60" s="104"/>
      <c r="G60" s="104"/>
      <c r="H60" s="39"/>
    </row>
    <row r="61" spans="2:8" ht="16.7" customHeight="1">
      <c r="B61" s="66">
        <f>IF(SPECIFIKACIJA!A61="*",INT(MAX(SPECIFIKACIJA!B$3:B60)+1),IF(SPECIFIKACIJA!A61="**",ROUNDDOWN(MAX(SPECIFIKACIJA!B$3:B60)+0.01,2),IF(SPECIFIKACIJA!A61="***",MAX(SPECIFIKACIJA!B$3:B60)+0.01,0)))</f>
        <v>0</v>
      </c>
      <c r="C61" s="75" t="s">
        <v>68</v>
      </c>
      <c r="D61" s="103"/>
      <c r="E61" s="103"/>
      <c r="F61" s="104"/>
      <c r="G61" s="104"/>
      <c r="H61" s="39"/>
    </row>
    <row r="62" spans="2:8" ht="16.7" customHeight="1">
      <c r="B62" s="66">
        <f>IF(SPECIFIKACIJA!A62="*",INT(MAX(SPECIFIKACIJA!B$3:B61)+1),IF(SPECIFIKACIJA!A62="**",ROUNDDOWN(MAX(SPECIFIKACIJA!B$3:B61)+0.01,2),IF(SPECIFIKACIJA!A62="***",MAX(SPECIFIKACIJA!B$3:B61)+0.01,0)))</f>
        <v>0</v>
      </c>
      <c r="C62" s="75" t="s">
        <v>69</v>
      </c>
      <c r="D62" s="103"/>
      <c r="E62" s="103"/>
      <c r="F62" s="104"/>
      <c r="G62" s="104"/>
      <c r="H62" s="39"/>
    </row>
    <row r="63" spans="2:8" ht="16.7" customHeight="1">
      <c r="B63" s="66">
        <f>IF(SPECIFIKACIJA!A63="*",INT(MAX(SPECIFIKACIJA!B$3:B62)+1),IF(SPECIFIKACIJA!A63="**",ROUNDDOWN(MAX(SPECIFIKACIJA!B$3:B62)+0.01,2),IF(SPECIFIKACIJA!A63="***",MAX(SPECIFIKACIJA!B$3:B62)+0.01,0)))</f>
        <v>0</v>
      </c>
      <c r="C63" s="75" t="s">
        <v>70</v>
      </c>
      <c r="D63" s="103"/>
      <c r="E63" s="103"/>
      <c r="F63" s="104"/>
      <c r="G63" s="104"/>
      <c r="H63" s="39"/>
    </row>
    <row r="64" spans="2:8" ht="16.7" customHeight="1">
      <c r="B64" s="66">
        <f>IF(SPECIFIKACIJA!A64="*",INT(MAX(SPECIFIKACIJA!B$3:B63)+1),IF(SPECIFIKACIJA!A64="**",ROUNDDOWN(MAX(SPECIFIKACIJA!B$3:B63)+0.01,2),IF(SPECIFIKACIJA!A64="***",MAX(SPECIFIKACIJA!B$3:B63)+0.01,0)))</f>
        <v>0</v>
      </c>
      <c r="C64" s="75" t="s">
        <v>71</v>
      </c>
      <c r="D64" s="103"/>
      <c r="E64" s="103"/>
      <c r="F64" s="104"/>
      <c r="G64" s="104"/>
      <c r="H64" s="39"/>
    </row>
    <row r="65" spans="2:8" ht="16.7" customHeight="1">
      <c r="B65" s="66">
        <f>IF(SPECIFIKACIJA!A65="*",INT(MAX(SPECIFIKACIJA!B$3:B64)+1),IF(SPECIFIKACIJA!A65="**",ROUNDDOWN(MAX(SPECIFIKACIJA!B$3:B64)+0.01,2),IF(SPECIFIKACIJA!A65="***",MAX(SPECIFIKACIJA!B$3:B64)+0.01,0)))</f>
        <v>0</v>
      </c>
      <c r="C65" s="75" t="s">
        <v>72</v>
      </c>
      <c r="D65" s="103"/>
      <c r="E65" s="103"/>
      <c r="F65" s="104"/>
      <c r="G65" s="104"/>
      <c r="H65" s="39"/>
    </row>
    <row r="66" spans="2:8" ht="16.7" customHeight="1">
      <c r="B66" s="66">
        <f>IF(SPECIFIKACIJA!A66="*",INT(MAX(SPECIFIKACIJA!B$3:B65)+1),IF(SPECIFIKACIJA!A66="**",ROUNDDOWN(MAX(SPECIFIKACIJA!B$3:B65)+0.01,2),IF(SPECIFIKACIJA!A66="***",MAX(SPECIFIKACIJA!B$3:B65)+0.01,0)))</f>
        <v>0</v>
      </c>
      <c r="C66" s="75" t="s">
        <v>73</v>
      </c>
      <c r="D66" s="103"/>
      <c r="E66" s="103"/>
      <c r="F66" s="104"/>
      <c r="G66" s="104"/>
      <c r="H66" s="39"/>
    </row>
    <row r="67" spans="2:8" ht="16.7" customHeight="1">
      <c r="B67" s="66">
        <f>IF(SPECIFIKACIJA!A67="*",INT(MAX(SPECIFIKACIJA!B$3:B66)+1),IF(SPECIFIKACIJA!A67="**",ROUNDDOWN(MAX(SPECIFIKACIJA!B$3:B66)+0.01,2),IF(SPECIFIKACIJA!A67="***",MAX(SPECIFIKACIJA!B$3:B66)+0.01,0)))</f>
        <v>0</v>
      </c>
      <c r="C67" s="75" t="s">
        <v>74</v>
      </c>
      <c r="D67" s="103"/>
      <c r="E67" s="103"/>
      <c r="F67" s="104"/>
      <c r="G67" s="104"/>
      <c r="H67" s="39"/>
    </row>
    <row r="68" spans="2:8" ht="16.7" customHeight="1">
      <c r="B68" s="66">
        <f>IF(SPECIFIKACIJA!A68="*",INT(MAX(SPECIFIKACIJA!B$3:B67)+1),IF(SPECIFIKACIJA!A68="**",ROUNDDOWN(MAX(SPECIFIKACIJA!B$3:B67)+0.01,2),IF(SPECIFIKACIJA!A68="***",MAX(SPECIFIKACIJA!B$3:B67)+0.01,0)))</f>
        <v>0</v>
      </c>
      <c r="C68" s="75" t="s">
        <v>75</v>
      </c>
      <c r="D68" s="103"/>
      <c r="E68" s="103"/>
      <c r="F68" s="104"/>
      <c r="G68" s="104"/>
      <c r="H68" s="39"/>
    </row>
    <row r="69" spans="2:8" ht="16.7" customHeight="1">
      <c r="B69" s="66">
        <f>IF(SPECIFIKACIJA!A69="*",INT(MAX(SPECIFIKACIJA!B$3:B68)+1),IF(SPECIFIKACIJA!A69="**",ROUNDDOWN(MAX(SPECIFIKACIJA!B$3:B68)+0.01,2),IF(SPECIFIKACIJA!A69="***",MAX(SPECIFIKACIJA!B$3:B68)+0.01,0)))</f>
        <v>0</v>
      </c>
      <c r="C69" s="75" t="s">
        <v>76</v>
      </c>
      <c r="D69" s="103"/>
      <c r="E69" s="103"/>
      <c r="F69" s="104"/>
      <c r="G69" s="104"/>
      <c r="H69" s="39"/>
    </row>
    <row r="70" spans="2:8" ht="16.7" customHeight="1">
      <c r="B70" s="66">
        <f>IF(SPECIFIKACIJA!A70="*",INT(MAX(SPECIFIKACIJA!B$3:B69)+1),IF(SPECIFIKACIJA!A70="**",ROUNDDOWN(MAX(SPECIFIKACIJA!B$3:B69)+0.01,2),IF(SPECIFIKACIJA!A70="***",MAX(SPECIFIKACIJA!B$3:B69)+0.01,0)))</f>
        <v>0</v>
      </c>
      <c r="C70" s="75" t="s">
        <v>77</v>
      </c>
      <c r="D70" s="103"/>
      <c r="E70" s="103"/>
      <c r="F70" s="104"/>
      <c r="G70" s="104"/>
      <c r="H70" s="39"/>
    </row>
    <row r="71" spans="2:8" ht="16.7" customHeight="1">
      <c r="B71" s="66">
        <f>IF(SPECIFIKACIJA!A71="*",INT(MAX(SPECIFIKACIJA!B$3:B70)+1),IF(SPECIFIKACIJA!A71="**",ROUNDDOWN(MAX(SPECIFIKACIJA!B$3:B70)+0.01,2),IF(SPECIFIKACIJA!A71="***",MAX(SPECIFIKACIJA!B$3:B70)+0.01,0)))</f>
        <v>0</v>
      </c>
      <c r="C71" s="75" t="s">
        <v>78</v>
      </c>
      <c r="D71" s="103"/>
      <c r="E71" s="103"/>
      <c r="F71" s="104"/>
      <c r="G71" s="104"/>
      <c r="H71" s="39"/>
    </row>
    <row r="72" spans="2:8" ht="16.7" customHeight="1">
      <c r="B72" s="66">
        <f>IF(SPECIFIKACIJA!A72="*",INT(MAX(SPECIFIKACIJA!B$3:B71)+1),IF(SPECIFIKACIJA!A72="**",ROUNDDOWN(MAX(SPECIFIKACIJA!B$3:B71)+0.01,2),IF(SPECIFIKACIJA!A72="***",MAX(SPECIFIKACIJA!B$3:B71)+0.01,0)))</f>
        <v>0</v>
      </c>
      <c r="C72" s="75" t="s">
        <v>79</v>
      </c>
      <c r="D72" s="103"/>
      <c r="E72" s="103"/>
      <c r="F72" s="104"/>
      <c r="G72" s="104"/>
      <c r="H72" s="39"/>
    </row>
    <row r="73" spans="2:8" ht="16.7" customHeight="1">
      <c r="B73" s="66">
        <f>IF(SPECIFIKACIJA!A73="*",INT(MAX(SPECIFIKACIJA!B$3:B72)+1),IF(SPECIFIKACIJA!A73="**",ROUNDDOWN(MAX(SPECIFIKACIJA!B$3:B72)+0.01,2),IF(SPECIFIKACIJA!A73="***",MAX(SPECIFIKACIJA!B$3:B72)+0.01,0)))</f>
        <v>0</v>
      </c>
      <c r="C73" s="75" t="s">
        <v>80</v>
      </c>
      <c r="D73" s="103"/>
      <c r="E73" s="103"/>
      <c r="F73" s="104"/>
      <c r="G73" s="104"/>
      <c r="H73" s="39"/>
    </row>
    <row r="74" spans="2:8" ht="16.7" customHeight="1">
      <c r="B74" s="66">
        <f>IF(SPECIFIKACIJA!A74="*",INT(MAX(SPECIFIKACIJA!B$3:B73)+1),IF(SPECIFIKACIJA!A74="**",ROUNDDOWN(MAX(SPECIFIKACIJA!B$3:B73)+0.01,2),IF(SPECIFIKACIJA!A74="***",MAX(SPECIFIKACIJA!B$3:B73)+0.01,0)))</f>
        <v>0</v>
      </c>
      <c r="C74" s="75" t="s">
        <v>81</v>
      </c>
      <c r="D74" s="103"/>
      <c r="E74" s="103"/>
      <c r="F74" s="104"/>
      <c r="G74" s="104"/>
      <c r="H74" s="39"/>
    </row>
    <row r="75" spans="2:8" ht="16.7" customHeight="1">
      <c r="B75" s="66">
        <f>IF(SPECIFIKACIJA!A75="*",INT(MAX(SPECIFIKACIJA!B$3:B74)+1),IF(SPECIFIKACIJA!A75="**",ROUNDDOWN(MAX(SPECIFIKACIJA!B$3:B74)+0.01,2),IF(SPECIFIKACIJA!A75="***",MAX(SPECIFIKACIJA!B$3:B74)+0.01,0)))</f>
        <v>0</v>
      </c>
      <c r="C75" s="75" t="s">
        <v>82</v>
      </c>
      <c r="D75" s="103"/>
      <c r="E75" s="103"/>
      <c r="F75" s="104"/>
      <c r="G75" s="104"/>
      <c r="H75" s="39"/>
    </row>
    <row r="76" spans="2:8" ht="16.7" customHeight="1">
      <c r="B76" s="66">
        <f>IF(SPECIFIKACIJA!A76="*",INT(MAX(SPECIFIKACIJA!B$3:B75)+1),IF(SPECIFIKACIJA!A76="**",ROUNDDOWN(MAX(SPECIFIKACIJA!B$3:B75)+0.01,2),IF(SPECIFIKACIJA!A76="***",MAX(SPECIFIKACIJA!B$3:B75)+0.01,0)))</f>
        <v>0</v>
      </c>
      <c r="C76" s="75" t="s">
        <v>83</v>
      </c>
      <c r="D76" s="103"/>
      <c r="E76" s="103"/>
      <c r="F76" s="104"/>
      <c r="G76" s="104"/>
      <c r="H76" s="39"/>
    </row>
    <row r="77" spans="2:8" ht="16.7" customHeight="1">
      <c r="B77" s="66">
        <f>IF(SPECIFIKACIJA!A77="*",INT(MAX(SPECIFIKACIJA!B$3:B76)+1),IF(SPECIFIKACIJA!A77="**",ROUNDDOWN(MAX(SPECIFIKACIJA!B$3:B76)+0.01,2),IF(SPECIFIKACIJA!A77="***",MAX(SPECIFIKACIJA!B$3:B76)+0.01,0)))</f>
        <v>0</v>
      </c>
      <c r="C77" s="75" t="s">
        <v>84</v>
      </c>
      <c r="D77" s="103"/>
      <c r="E77" s="103"/>
      <c r="F77" s="104"/>
      <c r="G77" s="104"/>
      <c r="H77" s="39"/>
    </row>
    <row r="78" spans="2:8" ht="16.7" customHeight="1">
      <c r="B78" s="66">
        <f>IF(SPECIFIKACIJA!A78="*",INT(MAX(SPECIFIKACIJA!B$3:B77)+1),IF(SPECIFIKACIJA!A78="**",ROUNDDOWN(MAX(SPECIFIKACIJA!B$3:B77)+0.01,2),IF(SPECIFIKACIJA!A78="***",MAX(SPECIFIKACIJA!B$3:B77)+0.01,0)))</f>
        <v>0</v>
      </c>
      <c r="C78" s="75" t="s">
        <v>85</v>
      </c>
      <c r="D78" s="103"/>
      <c r="E78" s="103"/>
      <c r="F78" s="104"/>
      <c r="G78" s="104"/>
      <c r="H78" s="39"/>
    </row>
    <row r="79" spans="2:8" ht="16.7" customHeight="1">
      <c r="B79" s="66">
        <f>IF(SPECIFIKACIJA!A79="*",INT(MAX(SPECIFIKACIJA!B$3:B78)+1),IF(SPECIFIKACIJA!A79="**",ROUNDDOWN(MAX(SPECIFIKACIJA!B$3:B78)+0.01,2),IF(SPECIFIKACIJA!A79="***",MAX(SPECIFIKACIJA!B$3:B78)+0.01,0)))</f>
        <v>0</v>
      </c>
      <c r="C79" s="75" t="s">
        <v>86</v>
      </c>
      <c r="D79" s="103"/>
      <c r="E79" s="103"/>
      <c r="F79" s="104"/>
      <c r="G79" s="104"/>
      <c r="H79" s="39"/>
    </row>
    <row r="80" spans="2:8" ht="16.7" customHeight="1">
      <c r="B80" s="66">
        <f>IF(SPECIFIKACIJA!A80="*",INT(MAX(SPECIFIKACIJA!B$3:B79)+1),IF(SPECIFIKACIJA!A80="**",ROUNDDOWN(MAX(SPECIFIKACIJA!B$3:B79)+0.01,2),IF(SPECIFIKACIJA!A80="***",MAX(SPECIFIKACIJA!B$3:B79)+0.01,0)))</f>
        <v>0</v>
      </c>
      <c r="C80" s="75" t="s">
        <v>87</v>
      </c>
      <c r="D80" s="103"/>
      <c r="E80" s="103"/>
      <c r="F80" s="104"/>
      <c r="G80" s="104"/>
      <c r="H80" s="39"/>
    </row>
    <row r="81" spans="1:8" ht="16.7" customHeight="1">
      <c r="B81" s="66">
        <f>IF(SPECIFIKACIJA!A81="*",INT(MAX(SPECIFIKACIJA!B$3:B80)+1),IF(SPECIFIKACIJA!A81="**",ROUNDDOWN(MAX(SPECIFIKACIJA!B$3:B80)+0.01,2),IF(SPECIFIKACIJA!A81="***",MAX(SPECIFIKACIJA!B$3:B80)+0.01,0)))</f>
        <v>0</v>
      </c>
      <c r="C81" s="75" t="s">
        <v>88</v>
      </c>
      <c r="D81" s="103"/>
      <c r="E81" s="103"/>
      <c r="F81" s="104"/>
      <c r="G81" s="104"/>
      <c r="H81" s="39"/>
    </row>
    <row r="82" spans="1:8" ht="16.7" customHeight="1">
      <c r="B82" s="66">
        <f>IF(SPECIFIKACIJA!A82="*",INT(MAX(SPECIFIKACIJA!B$3:B81)+1),IF(SPECIFIKACIJA!A82="**",ROUNDDOWN(MAX(SPECIFIKACIJA!B$3:B81)+0.01,2),IF(SPECIFIKACIJA!A82="***",MAX(SPECIFIKACIJA!B$3:B81)+0.01,0)))</f>
        <v>0</v>
      </c>
      <c r="C82" s="75" t="s">
        <v>89</v>
      </c>
      <c r="D82" s="103"/>
      <c r="E82" s="103"/>
      <c r="F82" s="104"/>
      <c r="G82" s="104"/>
      <c r="H82" s="39"/>
    </row>
    <row r="83" spans="1:8" ht="16.7" customHeight="1">
      <c r="B83" s="66">
        <f>IF(SPECIFIKACIJA!A83="*",INT(MAX(SPECIFIKACIJA!B$3:B82)+1),IF(SPECIFIKACIJA!A83="**",ROUNDDOWN(MAX(SPECIFIKACIJA!B$3:B82)+0.01,2),IF(SPECIFIKACIJA!A83="***",MAX(SPECIFIKACIJA!B$3:B82)+0.01,0)))</f>
        <v>0</v>
      </c>
      <c r="C83" s="75" t="s">
        <v>90</v>
      </c>
      <c r="D83" s="103"/>
      <c r="E83" s="103"/>
      <c r="F83" s="104"/>
      <c r="G83" s="104"/>
      <c r="H83" s="39"/>
    </row>
    <row r="84" spans="1:8" ht="16.7" customHeight="1">
      <c r="B84" s="66">
        <f>IF(SPECIFIKACIJA!A84="*",INT(MAX(SPECIFIKACIJA!B$3:B83)+1),IF(SPECIFIKACIJA!A84="**",ROUNDDOWN(MAX(SPECIFIKACIJA!B$3:B83)+0.01,2),IF(SPECIFIKACIJA!A84="***",MAX(SPECIFIKACIJA!B$3:B83)+0.01,0)))</f>
        <v>0</v>
      </c>
      <c r="C84" s="75" t="s">
        <v>91</v>
      </c>
      <c r="D84" s="103"/>
      <c r="E84" s="103"/>
      <c r="F84" s="104"/>
      <c r="G84" s="104"/>
      <c r="H84" s="39"/>
    </row>
    <row r="85" spans="1:8" ht="16.7" customHeight="1">
      <c r="B85" s="66">
        <f>IF(SPECIFIKACIJA!A85="*",INT(MAX(SPECIFIKACIJA!B$3:B84)+1),IF(SPECIFIKACIJA!A85="**",ROUNDDOWN(MAX(SPECIFIKACIJA!B$3:B84)+0.01,2),IF(SPECIFIKACIJA!A85="***",MAX(SPECIFIKACIJA!B$3:B84)+0.01,0)))</f>
        <v>0</v>
      </c>
      <c r="C85" s="75" t="s">
        <v>92</v>
      </c>
      <c r="D85" s="103"/>
      <c r="E85" s="103"/>
      <c r="F85" s="104"/>
      <c r="G85" s="104"/>
      <c r="H85" s="39"/>
    </row>
    <row r="86" spans="1:8" ht="16.7" customHeight="1">
      <c r="B86" s="66">
        <f>IF(SPECIFIKACIJA!A86="*",INT(MAX(SPECIFIKACIJA!B$3:B85)+1),IF(SPECIFIKACIJA!A86="**",ROUNDDOWN(MAX(SPECIFIKACIJA!B$3:B85)+0.01,2),IF(SPECIFIKACIJA!A86="***",MAX(SPECIFIKACIJA!B$3:B85)+0.01,0)))</f>
        <v>0</v>
      </c>
      <c r="C86" s="75" t="s">
        <v>93</v>
      </c>
      <c r="D86" s="103"/>
      <c r="E86" s="103"/>
      <c r="F86" s="104"/>
      <c r="G86" s="104"/>
      <c r="H86" s="39"/>
    </row>
    <row r="87" spans="1:8" ht="16.7" customHeight="1">
      <c r="B87" s="66">
        <f>IF(SPECIFIKACIJA!A87="*",INT(MAX(SPECIFIKACIJA!B$3:B86)+1),IF(SPECIFIKACIJA!A87="**",ROUNDDOWN(MAX(SPECIFIKACIJA!B$3:B86)+0.01,2),IF(SPECIFIKACIJA!A87="***",MAX(SPECIFIKACIJA!B$3:B86)+0.01,0)))</f>
        <v>0</v>
      </c>
      <c r="C87" s="75" t="s">
        <v>94</v>
      </c>
      <c r="D87" s="103"/>
      <c r="E87" s="103"/>
      <c r="F87" s="104"/>
      <c r="G87" s="104"/>
      <c r="H87" s="39"/>
    </row>
    <row r="88" spans="1:8" ht="16.7" customHeight="1">
      <c r="B88" s="66">
        <f>IF(SPECIFIKACIJA!A88="*",INT(MAX(SPECIFIKACIJA!B$3:B87)+1),IF(SPECIFIKACIJA!A88="**",ROUNDDOWN(MAX(SPECIFIKACIJA!B$3:B87)+0.01,2),IF(SPECIFIKACIJA!A88="***",MAX(SPECIFIKACIJA!B$3:B87)+0.01,0)))</f>
        <v>0</v>
      </c>
      <c r="C88" s="75" t="s">
        <v>95</v>
      </c>
      <c r="D88" s="103"/>
      <c r="E88" s="182"/>
      <c r="F88" s="104"/>
      <c r="G88" s="104"/>
      <c r="H88" s="39"/>
    </row>
    <row r="89" spans="1:8" ht="16.7" customHeight="1">
      <c r="B89" s="66">
        <f>IF(SPECIFIKACIJA!A89="*",INT(MAX(SPECIFIKACIJA!B$3:B88)+1),IF(SPECIFIKACIJA!A89="**",ROUNDDOWN(MAX(SPECIFIKACIJA!B$3:B88)+0.01,2),IF(SPECIFIKACIJA!A89="***",MAX(SPECIFIKACIJA!B$3:B88)+0.01,0)))</f>
        <v>0</v>
      </c>
      <c r="C89" s="75" t="s">
        <v>96</v>
      </c>
      <c r="D89" s="103"/>
      <c r="E89" s="103"/>
      <c r="F89" s="104"/>
      <c r="G89" s="104"/>
      <c r="H89" s="39"/>
    </row>
    <row r="90" spans="1:8" ht="16.5" customHeight="1">
      <c r="B90" s="66">
        <f>IF(SPECIFIKACIJA!A90="*",INT(MAX(SPECIFIKACIJA!B$3:B89)+1),IF(SPECIFIKACIJA!A90="**",ROUNDDOWN(MAX(SPECIFIKACIJA!B$3:B89)+0.01,2),IF(SPECIFIKACIJA!A90="***",MAX(SPECIFIKACIJA!B$3:B89)+0.01,0)))</f>
        <v>0</v>
      </c>
      <c r="C90" s="75" t="s">
        <v>97</v>
      </c>
      <c r="D90" s="103"/>
      <c r="E90" s="103"/>
      <c r="F90" s="104"/>
      <c r="G90" s="104"/>
      <c r="H90" s="39"/>
    </row>
    <row r="91" spans="1:8" ht="16.7" customHeight="1">
      <c r="B91" s="66">
        <f>IF(SPECIFIKACIJA!A91="*",INT(MAX(SPECIFIKACIJA!B$3:B90)+1),IF(SPECIFIKACIJA!A91="**",ROUNDDOWN(MAX(SPECIFIKACIJA!B$3:B90)+0.01,2),IF(SPECIFIKACIJA!A91="***",MAX(SPECIFIKACIJA!B$3:B90)+0.01,0)))</f>
        <v>0</v>
      </c>
      <c r="C91" s="75" t="s">
        <v>98</v>
      </c>
      <c r="D91" s="103"/>
      <c r="E91" s="103"/>
      <c r="F91" s="104"/>
      <c r="G91" s="104"/>
      <c r="H91" s="39"/>
    </row>
    <row r="92" spans="1:8" ht="16.7" customHeight="1">
      <c r="C92" s="185" t="s">
        <v>198</v>
      </c>
      <c r="D92" s="103"/>
      <c r="E92" s="103"/>
      <c r="F92" s="104"/>
      <c r="G92" s="104"/>
      <c r="H92" s="39"/>
    </row>
    <row r="93" spans="1:8" ht="33" customHeight="1">
      <c r="C93" s="52"/>
      <c r="D93" s="103"/>
      <c r="E93" s="103"/>
      <c r="F93" s="104"/>
      <c r="G93" s="104"/>
      <c r="H93" s="39"/>
    </row>
    <row r="94" spans="1:8" ht="16.7" customHeight="1">
      <c r="C94" s="185"/>
      <c r="D94" s="76" t="s">
        <v>58</v>
      </c>
      <c r="E94" s="77">
        <v>2</v>
      </c>
      <c r="F94" s="52"/>
      <c r="G94" s="78">
        <f>SPECIFIKACIJA!E94*SPECIFIKACIJA!F94</f>
        <v>0</v>
      </c>
      <c r="H94" s="39"/>
    </row>
    <row r="95" spans="1:8" ht="16.7" customHeight="1">
      <c r="B95" s="66">
        <f>IF(SPECIFIKACIJA!A95="*",INT(MAX(SPECIFIKACIJA!B$3:B91)+1),IF(SPECIFIKACIJA!A95="**",ROUNDDOWN(MAX(SPECIFIKACIJA!B$3:B91)+0.01,2),IF(SPECIFIKACIJA!A95="***",MAX(SPECIFIKACIJA!B$3:B91)+0.01,0)))</f>
        <v>0</v>
      </c>
      <c r="C95" s="75"/>
      <c r="D95" s="103"/>
      <c r="E95" s="103"/>
      <c r="F95" s="104"/>
      <c r="G95" s="104"/>
      <c r="H95" s="39"/>
    </row>
    <row r="96" spans="1:8" s="33" customFormat="1" ht="12.75" customHeight="1">
      <c r="A96" s="194" t="s">
        <v>56</v>
      </c>
      <c r="B96" s="106">
        <f>IF(SPECIFIKACIJA!A96="*",INT(MAX(SPECIFIKACIJA!B$3:B95)+1),IF(SPECIFIKACIJA!A96="**",ROUNDDOWN(MAX(SPECIFIKACIJA!B$3:B95)+0.01,2),IF(SPECIFIKACIJA!A96="***",MAX(SPECIFIKACIJA!B$3:B95)+0.01,0)))</f>
        <v>2.02</v>
      </c>
      <c r="C96" s="213" t="s">
        <v>200</v>
      </c>
      <c r="D96" s="35"/>
      <c r="E96" s="35"/>
      <c r="F96" s="36"/>
      <c r="G96" s="37"/>
      <c r="H96" s="36"/>
    </row>
    <row r="97" spans="1:8" s="33" customFormat="1" ht="16.7" customHeight="1">
      <c r="A97" s="194"/>
      <c r="B97" s="106">
        <f>IF(SPECIFIKACIJA!A97="*",INT(MAX(SPECIFIKACIJA!B$3:B96)+1),IF(SPECIFIKACIJA!A97="**",ROUNDDOWN(MAX(SPECIFIKACIJA!B$3:B96)+0.01,2),IF(SPECIFIKACIJA!A97="***",MAX(SPECIFIKACIJA!B$3:B96)+0.01,0)))</f>
        <v>0</v>
      </c>
      <c r="C97" s="213"/>
      <c r="D97" s="35"/>
      <c r="E97" s="35"/>
      <c r="F97" s="36"/>
      <c r="G97" s="37"/>
      <c r="H97" s="36"/>
    </row>
    <row r="98" spans="1:8" s="33" customFormat="1" ht="16.7" customHeight="1">
      <c r="A98" s="194"/>
      <c r="B98" s="106">
        <f>IF(SPECIFIKACIJA!A98="*",INT(MAX(SPECIFIKACIJA!B$3:B97)+1),IF(SPECIFIKACIJA!A98="**",ROUNDDOWN(MAX(SPECIFIKACIJA!B$3:B97)+0.01,2),IF(SPECIFIKACIJA!A98="***",MAX(SPECIFIKACIJA!B$3:B97)+0.01,0)))</f>
        <v>0</v>
      </c>
      <c r="C98" s="213"/>
      <c r="D98" s="35"/>
      <c r="E98" s="35"/>
      <c r="F98" s="36"/>
      <c r="G98" s="37"/>
      <c r="H98" s="36"/>
    </row>
    <row r="99" spans="1:8" s="33" customFormat="1" ht="16.7" customHeight="1">
      <c r="A99" s="194"/>
      <c r="B99" s="106">
        <f>IF(SPECIFIKACIJA!A99="*",INT(MAX(SPECIFIKACIJA!B$3:B98)+1),IF(SPECIFIKACIJA!A99="**",ROUNDDOWN(MAX(SPECIFIKACIJA!B$3:B98)+0.01,2),IF(SPECIFIKACIJA!A99="***",MAX(SPECIFIKACIJA!B$3:B98)+0.01,0)))</f>
        <v>0</v>
      </c>
      <c r="C99" s="213"/>
      <c r="D99" s="107"/>
      <c r="E99" s="108"/>
      <c r="F99" s="36"/>
      <c r="G99" s="36"/>
      <c r="H99" s="36"/>
    </row>
    <row r="100" spans="1:8" s="33" customFormat="1" ht="16.7" customHeight="1">
      <c r="A100" s="194"/>
      <c r="B100" s="106">
        <f>IF(SPECIFIKACIJA!A100="*",INT(MAX(SPECIFIKACIJA!B$3:B99)+1),IF(SPECIFIKACIJA!A100="**",ROUNDDOWN(MAX(SPECIFIKACIJA!B$3:B99)+0.01,2),IF(SPECIFIKACIJA!A100="***",MAX(SPECIFIKACIJA!B$3:B99)+0.01,0)))</f>
        <v>0</v>
      </c>
      <c r="C100" s="213"/>
      <c r="D100" s="109"/>
      <c r="E100" s="110"/>
      <c r="F100" s="36"/>
      <c r="G100" s="111"/>
      <c r="H100" s="36"/>
    </row>
    <row r="101" spans="1:8" s="33" customFormat="1" ht="14.65" customHeight="1">
      <c r="A101" s="194"/>
      <c r="B101" s="106"/>
      <c r="C101" s="213"/>
      <c r="D101" s="109"/>
      <c r="E101" s="110"/>
      <c r="F101" s="36"/>
      <c r="G101" s="111"/>
      <c r="H101" s="36"/>
    </row>
    <row r="102" spans="1:8" s="33" customFormat="1" ht="16.7" customHeight="1">
      <c r="A102" s="194"/>
      <c r="B102" s="106"/>
      <c r="C102" s="186" t="s">
        <v>99</v>
      </c>
      <c r="D102" s="109"/>
      <c r="E102" s="110"/>
      <c r="F102" s="36"/>
      <c r="G102" s="111"/>
      <c r="H102" s="36"/>
    </row>
    <row r="103" spans="1:8" s="33" customFormat="1" ht="16.7" customHeight="1">
      <c r="A103" s="194"/>
      <c r="B103" s="106"/>
      <c r="C103" s="186" t="s">
        <v>100</v>
      </c>
      <c r="D103" s="109"/>
      <c r="E103" s="110"/>
      <c r="F103" s="36"/>
      <c r="G103" s="111"/>
      <c r="H103" s="36"/>
    </row>
    <row r="104" spans="1:8" s="33" customFormat="1" ht="16.7" customHeight="1">
      <c r="A104" s="194"/>
      <c r="B104" s="106"/>
      <c r="C104" s="186" t="s">
        <v>101</v>
      </c>
      <c r="D104" s="109"/>
      <c r="E104" s="110"/>
      <c r="F104" s="36"/>
      <c r="G104" s="111"/>
      <c r="H104" s="36"/>
    </row>
    <row r="105" spans="1:8" s="33" customFormat="1" ht="16.7" customHeight="1">
      <c r="A105" s="194"/>
      <c r="B105" s="106"/>
      <c r="C105" s="186" t="s">
        <v>102</v>
      </c>
      <c r="D105" s="109"/>
      <c r="E105" s="110"/>
      <c r="F105" s="36"/>
      <c r="G105" s="111"/>
      <c r="H105" s="36"/>
    </row>
    <row r="106" spans="1:8" s="33" customFormat="1" ht="16.7" customHeight="1">
      <c r="A106" s="194"/>
      <c r="B106" s="106"/>
      <c r="C106" s="186" t="s">
        <v>103</v>
      </c>
      <c r="D106" s="109"/>
      <c r="E106" s="110"/>
      <c r="F106" s="36"/>
      <c r="G106" s="111"/>
      <c r="H106" s="36"/>
    </row>
    <row r="107" spans="1:8" s="33" customFormat="1" ht="16.7" customHeight="1">
      <c r="A107" s="194"/>
      <c r="B107" s="106"/>
      <c r="C107" s="186" t="s">
        <v>104</v>
      </c>
      <c r="D107" s="109"/>
      <c r="E107" s="110"/>
      <c r="F107" s="36"/>
      <c r="G107" s="111"/>
      <c r="H107" s="36"/>
    </row>
    <row r="108" spans="1:8" s="33" customFormat="1" ht="16.7" customHeight="1">
      <c r="A108" s="194"/>
      <c r="B108" s="106"/>
      <c r="C108" s="186" t="s">
        <v>105</v>
      </c>
      <c r="D108" s="109"/>
      <c r="E108" s="110"/>
      <c r="F108" s="36"/>
      <c r="G108" s="111"/>
      <c r="H108" s="36"/>
    </row>
    <row r="109" spans="1:8" s="33" customFormat="1" ht="16.7" customHeight="1">
      <c r="A109" s="194"/>
      <c r="B109" s="106"/>
      <c r="C109" s="186" t="s">
        <v>106</v>
      </c>
      <c r="D109" s="109"/>
      <c r="E109" s="110"/>
      <c r="F109" s="36"/>
      <c r="G109" s="111"/>
      <c r="H109" s="36"/>
    </row>
    <row r="110" spans="1:8" s="33" customFormat="1" ht="16.7" customHeight="1">
      <c r="A110" s="194"/>
      <c r="B110" s="106"/>
      <c r="C110" s="186" t="s">
        <v>107</v>
      </c>
      <c r="D110" s="109"/>
      <c r="E110" s="110"/>
      <c r="F110" s="36"/>
      <c r="G110" s="111"/>
      <c r="H110" s="36"/>
    </row>
    <row r="111" spans="1:8" s="33" customFormat="1" ht="16.7" customHeight="1">
      <c r="A111" s="194"/>
      <c r="B111" s="106"/>
      <c r="C111" s="186" t="s">
        <v>108</v>
      </c>
      <c r="D111" s="109"/>
      <c r="E111" s="110"/>
      <c r="F111" s="36"/>
      <c r="G111" s="111"/>
      <c r="H111" s="36"/>
    </row>
    <row r="112" spans="1:8" s="33" customFormat="1" ht="16.7" customHeight="1">
      <c r="A112" s="194"/>
      <c r="B112" s="106"/>
      <c r="C112" s="186" t="s">
        <v>109</v>
      </c>
      <c r="D112" s="109"/>
      <c r="E112" s="110"/>
      <c r="F112" s="36"/>
      <c r="G112" s="111"/>
      <c r="H112" s="36"/>
    </row>
    <row r="113" spans="1:8" s="33" customFormat="1" ht="16.7" customHeight="1">
      <c r="A113" s="194"/>
      <c r="B113" s="106"/>
      <c r="C113" s="186" t="s">
        <v>110</v>
      </c>
      <c r="D113" s="109"/>
      <c r="E113" s="110"/>
      <c r="F113" s="36"/>
      <c r="G113" s="111"/>
      <c r="H113" s="36"/>
    </row>
    <row r="114" spans="1:8" s="33" customFormat="1" ht="16.7" customHeight="1">
      <c r="A114" s="194"/>
      <c r="B114" s="106"/>
      <c r="C114" s="185" t="s">
        <v>198</v>
      </c>
      <c r="D114" s="109"/>
      <c r="E114" s="110"/>
      <c r="F114" s="36"/>
      <c r="G114" s="111"/>
      <c r="H114" s="36"/>
    </row>
    <row r="115" spans="1:8" ht="33" customHeight="1">
      <c r="C115" s="52"/>
      <c r="D115" s="103"/>
      <c r="E115" s="103"/>
      <c r="F115" s="104"/>
      <c r="G115" s="104"/>
      <c r="H115" s="39"/>
    </row>
    <row r="116" spans="1:8" ht="16.7" customHeight="1">
      <c r="C116" s="185"/>
      <c r="D116" s="76" t="s">
        <v>58</v>
      </c>
      <c r="E116" s="77">
        <v>2</v>
      </c>
      <c r="F116" s="52"/>
      <c r="G116" s="78">
        <f>SPECIFIKACIJA!E116*SPECIFIKACIJA!F116</f>
        <v>0</v>
      </c>
      <c r="H116" s="39"/>
    </row>
    <row r="117" spans="1:8" ht="16.7" customHeight="1">
      <c r="C117" s="185"/>
      <c r="D117" s="115"/>
      <c r="E117" s="116"/>
      <c r="F117" s="104"/>
      <c r="G117" s="104"/>
      <c r="H117" s="39"/>
    </row>
    <row r="118" spans="1:8" s="33" customFormat="1" ht="14.65" customHeight="1">
      <c r="A118" s="194"/>
      <c r="B118" s="106"/>
      <c r="C118" s="186"/>
      <c r="D118" s="109"/>
      <c r="E118" s="110"/>
      <c r="F118" s="36"/>
      <c r="G118" s="111"/>
      <c r="H118" s="36"/>
    </row>
    <row r="119" spans="1:8" s="33" customFormat="1" ht="12.75" customHeight="1">
      <c r="A119" s="194" t="s">
        <v>56</v>
      </c>
      <c r="B119" s="106">
        <f>IF(SPECIFIKACIJA!A119="*",INT(MAX(SPECIFIKACIJA!B$3:B118)+1),IF(SPECIFIKACIJA!A119="**",ROUNDDOWN(MAX(SPECIFIKACIJA!B$3:B118)+0.01,2),IF(SPECIFIKACIJA!A119="***",MAX(SPECIFIKACIJA!B$3:B118)+0.01,0)))</f>
        <v>2.0299999999999998</v>
      </c>
      <c r="C119" s="214" t="s">
        <v>111</v>
      </c>
      <c r="D119" s="35"/>
      <c r="E119" s="35"/>
      <c r="F119" s="36"/>
      <c r="G119" s="37"/>
      <c r="H119" s="36"/>
    </row>
    <row r="120" spans="1:8" s="33" customFormat="1" ht="16.7" customHeight="1">
      <c r="A120" s="194"/>
      <c r="B120" s="106">
        <f>IF(SPECIFIKACIJA!A120="*",INT(MAX(SPECIFIKACIJA!B$3:B119)+1),IF(SPECIFIKACIJA!A120="**",ROUNDDOWN(MAX(SPECIFIKACIJA!B$3:B119)+0.01,2),IF(SPECIFIKACIJA!A120="***",MAX(SPECIFIKACIJA!B$3:B119)+0.01,0)))</f>
        <v>0</v>
      </c>
      <c r="C120" s="214"/>
      <c r="D120" s="35"/>
      <c r="E120" s="35"/>
      <c r="F120" s="36"/>
      <c r="G120" s="37"/>
      <c r="H120" s="36"/>
    </row>
    <row r="121" spans="1:8" s="33" customFormat="1" ht="16.7" customHeight="1">
      <c r="A121" s="194"/>
      <c r="B121" s="106">
        <f>IF(SPECIFIKACIJA!A121="*",INT(MAX(SPECIFIKACIJA!B$3:B120)+1),IF(SPECIFIKACIJA!A121="**",ROUNDDOWN(MAX(SPECIFIKACIJA!B$3:B120)+0.01,2),IF(SPECIFIKACIJA!A121="***",MAX(SPECIFIKACIJA!B$3:B120)+0.01,0)))</f>
        <v>0</v>
      </c>
      <c r="C121" s="214"/>
      <c r="D121" s="35"/>
      <c r="E121" s="35"/>
      <c r="F121" s="36"/>
      <c r="G121" s="37"/>
      <c r="H121" s="36"/>
    </row>
    <row r="122" spans="1:8" s="33" customFormat="1" ht="16.7" customHeight="1">
      <c r="A122" s="194"/>
      <c r="B122" s="106">
        <f>IF(SPECIFIKACIJA!A122="*",INT(MAX(SPECIFIKACIJA!B$3:B121)+1),IF(SPECIFIKACIJA!A122="**",ROUNDDOWN(MAX(SPECIFIKACIJA!B$3:B121)+0.01,2),IF(SPECIFIKACIJA!A122="***",MAX(SPECIFIKACIJA!B$3:B121)+0.01,0)))</f>
        <v>0</v>
      </c>
      <c r="C122" s="214"/>
      <c r="D122" s="107"/>
      <c r="E122" s="108"/>
      <c r="F122" s="36"/>
      <c r="G122" s="36"/>
      <c r="H122" s="36"/>
    </row>
    <row r="123" spans="1:8" s="33" customFormat="1" ht="16.7" customHeight="1">
      <c r="A123" s="194"/>
      <c r="B123" s="106">
        <f>IF(SPECIFIKACIJA!A123="*",INT(MAX(SPECIFIKACIJA!B$3:B122)+1),IF(SPECIFIKACIJA!A123="**",ROUNDDOWN(MAX(SPECIFIKACIJA!B$3:B122)+0.01,2),IF(SPECIFIKACIJA!A123="***",MAX(SPECIFIKACIJA!B$3:B122)+0.01,0)))</f>
        <v>0</v>
      </c>
      <c r="C123" s="214"/>
      <c r="D123" s="109"/>
      <c r="E123" s="110"/>
      <c r="F123" s="36"/>
      <c r="G123" s="111"/>
      <c r="H123" s="36"/>
    </row>
    <row r="124" spans="1:8" s="33" customFormat="1" ht="14.65" customHeight="1">
      <c r="A124" s="194"/>
      <c r="B124" s="106"/>
      <c r="C124" s="214"/>
      <c r="D124" s="109"/>
      <c r="E124" s="110"/>
      <c r="F124" s="36"/>
      <c r="G124" s="111"/>
      <c r="H124" s="36"/>
    </row>
    <row r="125" spans="1:8" s="33" customFormat="1" ht="14.65" customHeight="1">
      <c r="A125" s="194"/>
      <c r="B125" s="106"/>
      <c r="C125" s="214"/>
      <c r="D125" s="109"/>
      <c r="E125" s="110"/>
      <c r="F125" s="36"/>
      <c r="G125" s="111"/>
      <c r="H125" s="36"/>
    </row>
    <row r="126" spans="1:8" s="33" customFormat="1" ht="14.65" customHeight="1">
      <c r="A126" s="194"/>
      <c r="B126" s="106"/>
      <c r="C126" s="214"/>
      <c r="D126" s="109"/>
      <c r="E126" s="110"/>
      <c r="F126" s="36"/>
      <c r="G126" s="111"/>
      <c r="H126" s="36"/>
    </row>
    <row r="127" spans="1:8" s="33" customFormat="1" ht="12.75" customHeight="1">
      <c r="A127" s="194"/>
      <c r="B127" s="106">
        <f>IF(SPECIFIKACIJA!A127="*",INT(MAX(SPECIFIKACIJA!B$3:B126)+1),IF(SPECIFIKACIJA!A127="**",ROUNDDOWN(MAX(SPECIFIKACIJA!B$3:B126)+0.01,2),IF(SPECIFIKACIJA!A127="***",MAX(SPECIFIKACIJA!B$3:B126)+0.01,0)))</f>
        <v>0</v>
      </c>
      <c r="C127" s="214" t="s">
        <v>112</v>
      </c>
      <c r="D127" s="35"/>
      <c r="E127" s="35"/>
      <c r="F127" s="36"/>
      <c r="G127" s="37"/>
      <c r="H127" s="36"/>
    </row>
    <row r="128" spans="1:8" s="33" customFormat="1" ht="12.75" customHeight="1">
      <c r="A128" s="194"/>
      <c r="B128" s="106"/>
      <c r="C128" s="214"/>
      <c r="D128" s="35"/>
      <c r="E128" s="35"/>
      <c r="F128" s="36"/>
      <c r="G128" s="37"/>
      <c r="H128" s="36"/>
    </row>
    <row r="129" spans="1:8" s="33" customFormat="1" ht="16.7" customHeight="1">
      <c r="A129" s="194"/>
      <c r="B129" s="106">
        <f>IF(SPECIFIKACIJA!A129="*",INT(MAX(SPECIFIKACIJA!B$3:B127)+1),IF(SPECIFIKACIJA!A129="**",ROUNDDOWN(MAX(SPECIFIKACIJA!B$3:B127)+0.01,2),IF(SPECIFIKACIJA!A129="***",MAX(SPECIFIKACIJA!B$3:B127)+0.01,0)))</f>
        <v>0</v>
      </c>
      <c r="C129" s="186" t="s">
        <v>113</v>
      </c>
      <c r="D129" s="35"/>
      <c r="E129" s="35"/>
      <c r="F129" s="36"/>
      <c r="G129" s="37"/>
      <c r="H129" s="36"/>
    </row>
    <row r="130" spans="1:8" s="33" customFormat="1" ht="16.7" customHeight="1">
      <c r="A130" s="194"/>
      <c r="B130" s="106">
        <f>IF(SPECIFIKACIJA!A130="*",INT(MAX(SPECIFIKACIJA!B$3:B129)+1),IF(SPECIFIKACIJA!A130="**",ROUNDDOWN(MAX(SPECIFIKACIJA!B$3:B129)+0.01,2),IF(SPECIFIKACIJA!A130="***",MAX(SPECIFIKACIJA!B$3:B129)+0.01,0)))</f>
        <v>0</v>
      </c>
      <c r="C130" s="186" t="s">
        <v>114</v>
      </c>
      <c r="D130" s="35"/>
      <c r="E130" s="35"/>
      <c r="F130" s="36"/>
      <c r="G130" s="37"/>
      <c r="H130" s="36"/>
    </row>
    <row r="131" spans="1:8" s="33" customFormat="1" ht="16.7" customHeight="1">
      <c r="A131" s="194"/>
      <c r="B131" s="106">
        <f>IF(SPECIFIKACIJA!A131="*",INT(MAX(SPECIFIKACIJA!B$3:B130)+1),IF(SPECIFIKACIJA!A131="**",ROUNDDOWN(MAX(SPECIFIKACIJA!B$3:B130)+0.01,2),IF(SPECIFIKACIJA!A131="***",MAX(SPECIFIKACIJA!B$3:B130)+0.01,0)))</f>
        <v>0</v>
      </c>
      <c r="C131" s="186" t="s">
        <v>115</v>
      </c>
      <c r="D131" s="107"/>
      <c r="E131" s="108"/>
      <c r="F131" s="36"/>
      <c r="G131" s="36"/>
      <c r="H131" s="36"/>
    </row>
    <row r="132" spans="1:8" s="33" customFormat="1" ht="16.7" customHeight="1">
      <c r="A132" s="194"/>
      <c r="B132" s="106">
        <f>IF(SPECIFIKACIJA!A132="*",INT(MAX(SPECIFIKACIJA!B$3:B131)+1),IF(SPECIFIKACIJA!A132="**",ROUNDDOWN(MAX(SPECIFIKACIJA!B$3:B131)+0.01,2),IF(SPECIFIKACIJA!A132="***",MAX(SPECIFIKACIJA!B$3:B131)+0.01,0)))</f>
        <v>0</v>
      </c>
      <c r="C132" s="186" t="s">
        <v>116</v>
      </c>
      <c r="D132" s="109"/>
      <c r="E132" s="110"/>
      <c r="F132" s="36"/>
      <c r="G132" s="111"/>
      <c r="H132" s="36"/>
    </row>
    <row r="133" spans="1:8" s="33" customFormat="1" ht="55.9" customHeight="1">
      <c r="A133" s="194"/>
      <c r="B133" s="106"/>
      <c r="C133" s="186" t="s">
        <v>117</v>
      </c>
      <c r="D133" s="109"/>
      <c r="E133" s="110"/>
      <c r="F133" s="36"/>
      <c r="G133" s="111"/>
      <c r="H133" s="36"/>
    </row>
    <row r="134" spans="1:8" s="33" customFormat="1" ht="16.7" customHeight="1">
      <c r="A134" s="194"/>
      <c r="B134" s="106"/>
      <c r="C134" s="186" t="s">
        <v>118</v>
      </c>
      <c r="D134" s="35"/>
      <c r="E134" s="35"/>
      <c r="F134" s="36"/>
      <c r="G134" s="37"/>
      <c r="H134" s="36"/>
    </row>
    <row r="135" spans="1:8" s="33" customFormat="1" ht="16.7" customHeight="1">
      <c r="A135" s="194"/>
      <c r="B135" s="106"/>
      <c r="C135" s="185" t="s">
        <v>198</v>
      </c>
      <c r="D135" s="109"/>
      <c r="E135" s="110"/>
      <c r="F135" s="36"/>
      <c r="G135" s="111"/>
      <c r="H135" s="36"/>
    </row>
    <row r="136" spans="1:8" ht="33" customHeight="1">
      <c r="C136" s="52"/>
      <c r="D136" s="103"/>
      <c r="E136" s="103"/>
      <c r="F136" s="104"/>
      <c r="G136" s="104"/>
      <c r="H136" s="39"/>
    </row>
    <row r="137" spans="1:8" ht="16.7" customHeight="1">
      <c r="C137" s="185"/>
      <c r="D137" s="76" t="s">
        <v>58</v>
      </c>
      <c r="E137" s="77">
        <v>1</v>
      </c>
      <c r="F137" s="52"/>
      <c r="G137" s="78">
        <f>SPECIFIKACIJA!E137*SPECIFIKACIJA!F137</f>
        <v>0</v>
      </c>
      <c r="H137" s="39"/>
    </row>
    <row r="138" spans="1:8" s="33" customFormat="1" ht="14.65" customHeight="1">
      <c r="A138" s="194"/>
      <c r="B138" s="106"/>
      <c r="C138" s="186"/>
      <c r="D138" s="109"/>
      <c r="E138" s="110"/>
      <c r="F138" s="36"/>
      <c r="G138" s="111"/>
      <c r="H138" s="36"/>
    </row>
    <row r="139" spans="1:8" ht="12.75" customHeight="1">
      <c r="A139" s="190" t="s">
        <v>56</v>
      </c>
      <c r="B139" s="66">
        <f>IF(SPECIFIKACIJA!A139="*",INT(MAX(SPECIFIKACIJA!B$3:B138)+1),IF(SPECIFIKACIJA!A139="**",ROUNDDOWN(MAX(SPECIFIKACIJA!B$3:B138)+0.01,2),IF(SPECIFIKACIJA!A139="***",MAX(SPECIFIKACIJA!B$3:B138)+0.01,0)))</f>
        <v>2.04</v>
      </c>
      <c r="C139" s="206" t="s">
        <v>119</v>
      </c>
      <c r="D139" s="38"/>
      <c r="E139" s="38"/>
      <c r="G139" s="40"/>
      <c r="H139" s="39"/>
    </row>
    <row r="140" spans="1:8" ht="16.7" customHeight="1">
      <c r="B140" s="66">
        <f>IF(SPECIFIKACIJA!A140="*",INT(MAX(SPECIFIKACIJA!B$3:B139)+1),IF(SPECIFIKACIJA!A140="**",ROUNDDOWN(MAX(SPECIFIKACIJA!B$3:B139)+0.01,2),IF(SPECIFIKACIJA!A140="***",MAX(SPECIFIKACIJA!B$3:B139)+0.01,0)))</f>
        <v>0</v>
      </c>
      <c r="C140" s="206"/>
      <c r="D140" s="38"/>
      <c r="E140" s="38"/>
      <c r="G140" s="40"/>
      <c r="H140" s="39"/>
    </row>
    <row r="141" spans="1:8" ht="16.7" customHeight="1">
      <c r="B141" s="66">
        <f>IF(SPECIFIKACIJA!A141="*",INT(MAX(SPECIFIKACIJA!B$3:B140)+1),IF(SPECIFIKACIJA!A141="**",ROUNDDOWN(MAX(SPECIFIKACIJA!B$3:B140)+0.01,2),IF(SPECIFIKACIJA!A141="***",MAX(SPECIFIKACIJA!B$3:B140)+0.01,0)))</f>
        <v>0</v>
      </c>
      <c r="C141" s="206"/>
      <c r="D141" s="38"/>
      <c r="E141" s="38"/>
      <c r="G141" s="40"/>
      <c r="H141" s="39"/>
    </row>
    <row r="142" spans="1:8" ht="16.7" customHeight="1">
      <c r="B142" s="66">
        <f>IF(SPECIFIKACIJA!A142="*",INT(MAX(SPECIFIKACIJA!B$3:B141)+1),IF(SPECIFIKACIJA!A142="**",ROUNDDOWN(MAX(SPECIFIKACIJA!B$3:B141)+0.01,2),IF(SPECIFIKACIJA!A142="***",MAX(SPECIFIKACIJA!B$3:B141)+0.01,0)))</f>
        <v>0</v>
      </c>
      <c r="C142" s="206"/>
      <c r="H142" s="39"/>
    </row>
    <row r="143" spans="1:8" ht="16.7" customHeight="1">
      <c r="B143" s="66">
        <f>IF(SPECIFIKACIJA!A143="*",INT(MAX(SPECIFIKACIJA!B$3:B142)+1),IF(SPECIFIKACIJA!A143="**",ROUNDDOWN(MAX(SPECIFIKACIJA!B$3:B142)+0.01,2),IF(SPECIFIKACIJA!A143="***",MAX(SPECIFIKACIJA!B$3:B142)+0.01,0)))</f>
        <v>0</v>
      </c>
      <c r="C143" s="206"/>
      <c r="H143" s="39"/>
    </row>
    <row r="144" spans="1:8" s="33" customFormat="1" ht="16.7" customHeight="1">
      <c r="A144" s="194"/>
      <c r="B144" s="106"/>
      <c r="C144" s="185" t="s">
        <v>198</v>
      </c>
      <c r="D144" s="109"/>
      <c r="E144" s="110"/>
      <c r="F144" s="36"/>
      <c r="G144" s="111"/>
      <c r="H144" s="36"/>
    </row>
    <row r="145" spans="1:8" ht="33" customHeight="1">
      <c r="C145" s="52"/>
      <c r="D145" s="103"/>
      <c r="E145" s="103"/>
      <c r="F145" s="104"/>
      <c r="G145" s="104"/>
      <c r="H145" s="39"/>
    </row>
    <row r="146" spans="1:8" ht="16.7" customHeight="1">
      <c r="C146" s="185"/>
      <c r="D146" s="76" t="s">
        <v>58</v>
      </c>
      <c r="E146" s="77">
        <v>2</v>
      </c>
      <c r="F146" s="52"/>
      <c r="G146" s="78">
        <f>SPECIFIKACIJA!E146*SPECIFIKACIJA!F146</f>
        <v>0</v>
      </c>
      <c r="H146" s="39"/>
    </row>
    <row r="147" spans="1:8" s="79" customFormat="1" ht="16.7" customHeight="1">
      <c r="A147" s="193"/>
      <c r="B147" s="66">
        <f>IF(SPECIFIKACIJA!A147="*",INT(MAX(SPECIFIKACIJA!B$3:B143)+1),IF(SPECIFIKACIJA!A147="**",ROUNDDOWN(MAX(SPECIFIKACIJA!B$3:B143)+0.01,2),IF(SPECIFIKACIJA!A147="***",MAX(SPECIFIKACIJA!B$3:B143)+0.01,0)))</f>
        <v>0</v>
      </c>
      <c r="C147" s="23"/>
      <c r="D147" s="24"/>
      <c r="E147" s="25"/>
      <c r="F147" s="26"/>
      <c r="G147" s="25"/>
      <c r="H147" s="26"/>
    </row>
    <row r="148" spans="1:8" ht="12.75" customHeight="1">
      <c r="A148" s="192" t="s">
        <v>56</v>
      </c>
      <c r="B148" s="66">
        <f>IF(SPECIFIKACIJA!A148="*",INT(MAX(SPECIFIKACIJA!B$3:B147)+1),IF(SPECIFIKACIJA!A148="**",ROUNDDOWN(MAX(SPECIFIKACIJA!B$3:B147)+0.01,2),IF(SPECIFIKACIJA!A148="***",MAX(SPECIFIKACIJA!B$3:B147)+0.01,0)))</f>
        <v>2.0499999999999998</v>
      </c>
      <c r="C148" s="207" t="s">
        <v>120</v>
      </c>
      <c r="D148" s="83"/>
      <c r="E148" s="83"/>
      <c r="F148" s="28"/>
      <c r="G148" s="45">
        <f>IF(N(SPECIFIKACIJA!D148)=0,0,"Kn")</f>
        <v>0</v>
      </c>
      <c r="H148" s="28">
        <f>IF(N(SPECIFIKACIJA!D148)=0,0,SPECIFIKACIJA!F148*SPECIFIKACIJA!D148)</f>
        <v>0</v>
      </c>
    </row>
    <row r="149" spans="1:8" ht="16.7" customHeight="1">
      <c r="A149" s="193"/>
      <c r="B149" s="66">
        <f>IF(SPECIFIKACIJA!A149="*",INT(MAX(SPECIFIKACIJA!B$3:B148)+1),IF(SPECIFIKACIJA!A149="**",ROUNDDOWN(MAX(SPECIFIKACIJA!B$3:B148)+0.01,2),IF(SPECIFIKACIJA!A149="***",MAX(SPECIFIKACIJA!B$3:B148)+0.01,0)))</f>
        <v>0</v>
      </c>
      <c r="C149" s="207"/>
      <c r="D149" s="83"/>
      <c r="E149" s="83"/>
      <c r="F149" s="28"/>
      <c r="G149" s="45">
        <f>IF(N(SPECIFIKACIJA!D149)=0,0,"Kn")</f>
        <v>0</v>
      </c>
      <c r="H149" s="28">
        <f>IF(N(SPECIFIKACIJA!D149)=0,0,SPECIFIKACIJA!F149*SPECIFIKACIJA!D149)</f>
        <v>0</v>
      </c>
    </row>
    <row r="150" spans="1:8" ht="16.7" customHeight="1">
      <c r="A150" s="193"/>
      <c r="B150" s="66">
        <f>IF(SPECIFIKACIJA!A150="*",INT(MAX(SPECIFIKACIJA!B$3:B149)+1),IF(SPECIFIKACIJA!A150="**",ROUNDDOWN(MAX(SPECIFIKACIJA!B$3:B149)+0.01,2),IF(SPECIFIKACIJA!A150="***",MAX(SPECIFIKACIJA!B$3:B149)+0.01,0)))</f>
        <v>0</v>
      </c>
      <c r="C150" s="207"/>
      <c r="D150" s="76" t="s">
        <v>58</v>
      </c>
      <c r="E150" s="77">
        <v>2</v>
      </c>
      <c r="F150" s="52"/>
      <c r="G150" s="78">
        <f>SPECIFIKACIJA!E150*SPECIFIKACIJA!F150</f>
        <v>0</v>
      </c>
      <c r="H150" s="28">
        <f>IF(N(SPECIFIKACIJA!D150)=0,0,SPECIFIKACIJA!F150*SPECIFIKACIJA!D150)</f>
        <v>0</v>
      </c>
    </row>
    <row r="151" spans="1:8" s="79" customFormat="1" ht="16.7" customHeight="1">
      <c r="A151" s="193"/>
      <c r="B151" s="66">
        <f>IF(SPECIFIKACIJA!A151="*",INT(MAX(SPECIFIKACIJA!B$3:B150)+1),IF(SPECIFIKACIJA!A151="**",ROUNDDOWN(MAX(SPECIFIKACIJA!B$3:B150)+0.01,2),IF(SPECIFIKACIJA!A151="***",MAX(SPECIFIKACIJA!B$3:B150)+0.01,0)))</f>
        <v>0</v>
      </c>
      <c r="C151" s="41"/>
      <c r="D151" s="42"/>
      <c r="E151" s="42"/>
      <c r="F151" s="43"/>
      <c r="G151" s="44"/>
      <c r="H151" s="43"/>
    </row>
    <row r="152" spans="1:8" ht="12.75" customHeight="1">
      <c r="A152" s="190" t="s">
        <v>56</v>
      </c>
      <c r="B152" s="66">
        <f>IF(SPECIFIKACIJA!A152="*",INT(MAX(SPECIFIKACIJA!B$3:B151)+1),IF(SPECIFIKACIJA!A152="**",ROUNDDOWN(MAX(SPECIFIKACIJA!B$3:B151)+0.01,2),IF(SPECIFIKACIJA!A152="***",MAX(SPECIFIKACIJA!B$3:B151)+0.01,0)))</f>
        <v>2.06</v>
      </c>
      <c r="C152" s="208" t="s">
        <v>121</v>
      </c>
      <c r="D152" s="31"/>
      <c r="E152" s="31"/>
      <c r="F152" s="28"/>
      <c r="G152" s="45">
        <f>IF(N(SPECIFIKACIJA!D152)=0,0,"Kn")</f>
        <v>0</v>
      </c>
      <c r="H152" s="28"/>
    </row>
    <row r="153" spans="1:8" ht="16.7" customHeight="1">
      <c r="B153" s="66">
        <f>IF(SPECIFIKACIJA!A153="*",INT(MAX(SPECIFIKACIJA!B$3:B152)+1),IF(SPECIFIKACIJA!A153="**",ROUNDDOWN(MAX(SPECIFIKACIJA!B$3:B152)+0.01,2),IF(SPECIFIKACIJA!A153="***",MAX(SPECIFIKACIJA!B$3:B152)+0.01,0)))</f>
        <v>0</v>
      </c>
      <c r="C153" s="208"/>
      <c r="D153" s="31"/>
      <c r="E153" s="31"/>
      <c r="F153" s="28"/>
      <c r="G153" s="45">
        <f>IF(N(SPECIFIKACIJA!D153)=0,0,"Kn")</f>
        <v>0</v>
      </c>
      <c r="H153" s="28"/>
    </row>
    <row r="154" spans="1:8" ht="16.7" customHeight="1">
      <c r="B154" s="66">
        <f>IF(SPECIFIKACIJA!A154="*",INT(MAX(SPECIFIKACIJA!B$3:B153)+1),IF(SPECIFIKACIJA!A154="**",ROUNDDOWN(MAX(SPECIFIKACIJA!B$3:B153)+0.01,2),IF(SPECIFIKACIJA!A154="***",MAX(SPECIFIKACIJA!B$3:B153)+0.01,0)))</f>
        <v>0</v>
      </c>
      <c r="C154" s="208"/>
      <c r="D154" s="76" t="s">
        <v>58</v>
      </c>
      <c r="E154" s="77">
        <v>2</v>
      </c>
      <c r="F154" s="52"/>
      <c r="G154" s="78">
        <f>SPECIFIKACIJA!E154*SPECIFIKACIJA!F154</f>
        <v>0</v>
      </c>
      <c r="H154" s="28"/>
    </row>
    <row r="155" spans="1:8" ht="16.7" customHeight="1">
      <c r="B155" s="66">
        <f>IF(SPECIFIKACIJA!A155="*",INT(MAX(SPECIFIKACIJA!B$3:B154)+1),IF(SPECIFIKACIJA!A155="**",ROUNDDOWN(MAX(SPECIFIKACIJA!B$3:B154)+0.01,2),IF(SPECIFIKACIJA!A155="***",MAX(SPECIFIKACIJA!B$3:B154)+0.01,0)))</f>
        <v>0</v>
      </c>
      <c r="C155" s="30"/>
      <c r="D155" s="115"/>
      <c r="E155" s="116"/>
      <c r="G155" s="104"/>
      <c r="H155" s="28"/>
    </row>
    <row r="156" spans="1:8" s="33" customFormat="1" ht="12.75" customHeight="1">
      <c r="A156" s="195" t="s">
        <v>56</v>
      </c>
      <c r="B156" s="66">
        <f>IF(SPECIFIKACIJA!A156="*",INT(MAX(SPECIFIKACIJA!B$3:B155)+1),IF(SPECIFIKACIJA!A156="**",ROUNDDOWN(MAX(SPECIFIKACIJA!B$3:B155)+0.01,2),IF(SPECIFIKACIJA!A156="***",MAX(SPECIFIKACIJA!B$3:B155)+0.01,0)))</f>
        <v>2.0699999999999998</v>
      </c>
      <c r="C156" s="209" t="s">
        <v>122</v>
      </c>
      <c r="D156" s="117"/>
      <c r="E156" s="117"/>
      <c r="F156" s="36"/>
      <c r="G156" s="37"/>
      <c r="H156" s="36"/>
    </row>
    <row r="157" spans="1:8" s="33" customFormat="1" ht="16.7" customHeight="1">
      <c r="A157" s="194"/>
      <c r="B157" s="66">
        <f>IF(SPECIFIKACIJA!A157="*",INT(MAX(SPECIFIKACIJA!B$3:B156)+1),IF(SPECIFIKACIJA!A157="**",ROUNDDOWN(MAX(SPECIFIKACIJA!B$3:B156)+0.01,2),IF(SPECIFIKACIJA!A157="***",MAX(SPECIFIKACIJA!B$3:B156)+0.01,0)))</f>
        <v>0</v>
      </c>
      <c r="C157" s="209"/>
      <c r="D157" s="117"/>
      <c r="E157" s="117"/>
      <c r="F157" s="36"/>
      <c r="G157" s="37"/>
      <c r="H157" s="36"/>
    </row>
    <row r="158" spans="1:8" s="33" customFormat="1" ht="16.7" customHeight="1">
      <c r="A158" s="196"/>
      <c r="B158" s="66">
        <f>IF(SPECIFIKACIJA!A158="*",INT(MAX(SPECIFIKACIJA!B$3:B157)+1),IF(SPECIFIKACIJA!A158="**",ROUNDDOWN(MAX(SPECIFIKACIJA!B$3:B157)+0.01,2),IF(SPECIFIKACIJA!A158="***",MAX(SPECIFIKACIJA!B$3:B157)+0.01,0)))</f>
        <v>0</v>
      </c>
      <c r="C158" s="209"/>
      <c r="D158" s="117"/>
      <c r="E158" s="117"/>
      <c r="F158" s="36"/>
      <c r="G158" s="37"/>
      <c r="H158" s="36"/>
    </row>
    <row r="159" spans="1:8" s="33" customFormat="1" ht="16.7" customHeight="1">
      <c r="A159" s="196"/>
      <c r="B159" s="66">
        <f>IF(SPECIFIKACIJA!A159="*",INT(MAX(SPECIFIKACIJA!B$3:B158)+1),IF(SPECIFIKACIJA!A159="**",ROUNDDOWN(MAX(SPECIFIKACIJA!B$3:B158)+0.01,2),IF(SPECIFIKACIJA!A159="***",MAX(SPECIFIKACIJA!B$3:B158)+0.01,0)))</f>
        <v>0</v>
      </c>
      <c r="C159" s="209"/>
      <c r="D159" s="117"/>
      <c r="E159" s="117"/>
      <c r="F159" s="36"/>
      <c r="G159" s="37"/>
      <c r="H159" s="36"/>
    </row>
    <row r="160" spans="1:8" s="33" customFormat="1" ht="16.7" customHeight="1">
      <c r="A160" s="194"/>
      <c r="B160" s="66">
        <f>IF(SPECIFIKACIJA!A160="*",INT(MAX(SPECIFIKACIJA!B$3:B159)+1),IF(SPECIFIKACIJA!A160="**",ROUNDDOWN(MAX(SPECIFIKACIJA!B$3:B159)+0.01,2),IF(SPECIFIKACIJA!A160="***",MAX(SPECIFIKACIJA!B$3:B159)+0.01,0)))</f>
        <v>0</v>
      </c>
      <c r="C160" s="187" t="s">
        <v>123</v>
      </c>
      <c r="D160" s="117"/>
      <c r="E160" s="117"/>
      <c r="F160" s="117"/>
      <c r="G160" s="48"/>
      <c r="H160" s="49"/>
    </row>
    <row r="161" spans="1:14" s="33" customFormat="1" ht="12.75" customHeight="1">
      <c r="A161" s="194"/>
      <c r="B161" s="66">
        <f>IF(SPECIFIKACIJA!A161="*",INT(MAX(SPECIFIKACIJA!B$3:B160)+1),IF(SPECIFIKACIJA!A161="**",ROUNDDOWN(MAX(SPECIFIKACIJA!B$3:B160)+0.01,2),IF(SPECIFIKACIJA!A161="***",MAX(SPECIFIKACIJA!B$3:B160)+0.01,0)))</f>
        <v>0</v>
      </c>
      <c r="C161" s="187" t="s">
        <v>124</v>
      </c>
      <c r="D161" s="117"/>
      <c r="E161" s="48"/>
      <c r="F161" s="49"/>
      <c r="G161" s="48"/>
      <c r="H161" s="49"/>
    </row>
    <row r="162" spans="1:14" s="33" customFormat="1" ht="16.7" customHeight="1">
      <c r="A162" s="194"/>
      <c r="B162" s="66">
        <f>IF(SPECIFIKACIJA!A162="*",INT(MAX(SPECIFIKACIJA!B$3:B161)+1),IF(SPECIFIKACIJA!A162="**",ROUNDDOWN(MAX(SPECIFIKACIJA!B$3:B161)+0.01,2),IF(SPECIFIKACIJA!A162="***",MAX(SPECIFIKACIJA!B$3:B161)+0.01,0)))</f>
        <v>0</v>
      </c>
      <c r="C162" s="187" t="s">
        <v>125</v>
      </c>
      <c r="D162" s="117"/>
      <c r="E162" s="117"/>
      <c r="F162" s="49"/>
      <c r="G162" s="48"/>
      <c r="H162" s="49"/>
    </row>
    <row r="163" spans="1:14" s="105" customFormat="1" ht="12.75" customHeight="1">
      <c r="A163" s="194"/>
      <c r="B163" s="66">
        <f>IF(SPECIFIKACIJA!A163="*",INT(MAX(SPECIFIKACIJA!B$3:B162)+1),IF(SPECIFIKACIJA!A163="**",ROUNDDOWN(MAX(SPECIFIKACIJA!B$3:B162)+0.01,2),IF(SPECIFIKACIJA!A163="***",MAX(SPECIFIKACIJA!B$3:B162)+0.01,0)))</f>
        <v>0</v>
      </c>
      <c r="C163" s="187" t="s">
        <v>126</v>
      </c>
      <c r="D163" s="117"/>
      <c r="E163" s="117"/>
      <c r="F163" s="49"/>
      <c r="G163" s="48"/>
      <c r="H163" s="49"/>
      <c r="L163" s="118"/>
      <c r="M163" s="118"/>
      <c r="N163" s="118"/>
    </row>
    <row r="164" spans="1:14" s="105" customFormat="1" ht="12.75" customHeight="1">
      <c r="A164" s="194"/>
      <c r="B164" s="66">
        <f>IF(SPECIFIKACIJA!A164="*",INT(MAX(SPECIFIKACIJA!B$3:B163)+1),IF(SPECIFIKACIJA!A164="**",ROUNDDOWN(MAX(SPECIFIKACIJA!B$3:B163)+0.01,2),IF(SPECIFIKACIJA!A164="***",MAX(SPECIFIKACIJA!B$3:B163)+0.01,0)))</f>
        <v>0</v>
      </c>
      <c r="C164" s="187" t="s">
        <v>127</v>
      </c>
      <c r="D164" s="117"/>
      <c r="E164" s="117"/>
      <c r="F164" s="49"/>
      <c r="G164" s="48"/>
      <c r="H164" s="49"/>
      <c r="L164" s="118"/>
      <c r="M164" s="118"/>
      <c r="N164" s="118"/>
    </row>
    <row r="165" spans="1:14" s="105" customFormat="1" ht="12.75" customHeight="1">
      <c r="A165" s="194"/>
      <c r="B165" s="66">
        <f>IF(SPECIFIKACIJA!A165="*",INT(MAX(SPECIFIKACIJA!B$3:B164)+1),IF(SPECIFIKACIJA!A165="**",ROUNDDOWN(MAX(SPECIFIKACIJA!B$3:B164)+0.01,2),IF(SPECIFIKACIJA!A165="***",MAX(SPECIFIKACIJA!B$3:B164)+0.01,0)))</f>
        <v>0</v>
      </c>
      <c r="C165" s="187" t="s">
        <v>128</v>
      </c>
      <c r="D165" s="117"/>
      <c r="E165" s="117"/>
      <c r="F165" s="49"/>
      <c r="G165" s="48"/>
      <c r="H165" s="49"/>
      <c r="L165" s="118"/>
      <c r="M165" s="118"/>
      <c r="N165" s="118"/>
    </row>
    <row r="166" spans="1:14" s="33" customFormat="1" ht="16.7" customHeight="1">
      <c r="A166" s="194"/>
      <c r="B166" s="106"/>
      <c r="C166" s="185" t="s">
        <v>198</v>
      </c>
      <c r="D166" s="109"/>
      <c r="E166" s="110"/>
      <c r="F166" s="36"/>
      <c r="G166" s="111"/>
      <c r="H166" s="36"/>
    </row>
    <row r="167" spans="1:14" ht="33" customHeight="1">
      <c r="C167" s="52"/>
      <c r="D167" s="103"/>
      <c r="E167" s="103"/>
      <c r="F167" s="104"/>
      <c r="G167" s="104"/>
      <c r="H167" s="39"/>
    </row>
    <row r="168" spans="1:14" ht="16.7" customHeight="1">
      <c r="C168" s="185"/>
      <c r="D168" s="76" t="s">
        <v>58</v>
      </c>
      <c r="E168" s="77">
        <v>2</v>
      </c>
      <c r="F168" s="52"/>
      <c r="G168" s="78">
        <f>SPECIFIKACIJA!E168*SPECIFIKACIJA!F168</f>
        <v>0</v>
      </c>
      <c r="H168" s="39"/>
    </row>
    <row r="169" spans="1:14" s="33" customFormat="1" ht="16.7" customHeight="1">
      <c r="A169" s="194"/>
      <c r="B169" s="66">
        <f>IF(SPECIFIKACIJA!A169="*",INT(MAX(SPECIFIKACIJA!B$3:B165)+1),IF(SPECIFIKACIJA!A169="**",ROUNDDOWN(MAX(SPECIFIKACIJA!B$3:B165)+0.01,2),IF(SPECIFIKACIJA!A169="***",MAX(SPECIFIKACIJA!B$3:B165)+0.01,0)))</f>
        <v>0</v>
      </c>
      <c r="C169" s="119"/>
      <c r="D169" s="118"/>
      <c r="E169" s="118"/>
      <c r="F169" s="32"/>
      <c r="G169" s="46"/>
      <c r="H169" s="32"/>
      <c r="L169" s="118"/>
      <c r="M169" s="118"/>
      <c r="N169" s="118"/>
    </row>
    <row r="170" spans="1:14" s="33" customFormat="1" ht="12.75" customHeight="1">
      <c r="A170" s="195" t="s">
        <v>56</v>
      </c>
      <c r="B170" s="66">
        <f>IF(SPECIFIKACIJA!A170="*",INT(MAX(SPECIFIKACIJA!B$3:B169)+1),IF(SPECIFIKACIJA!A170="**",ROUNDDOWN(MAX(SPECIFIKACIJA!B$3:B169)+0.01,2),IF(SPECIFIKACIJA!A170="***",MAX(SPECIFIKACIJA!B$3:B169)+0.01,0)))</f>
        <v>2.08</v>
      </c>
      <c r="C170" s="209" t="s">
        <v>129</v>
      </c>
      <c r="D170" s="118"/>
      <c r="E170" s="118"/>
      <c r="F170" s="32"/>
      <c r="H170" s="32"/>
      <c r="J170" s="118"/>
      <c r="K170" s="118"/>
    </row>
    <row r="171" spans="1:14" s="33" customFormat="1" ht="16.7" customHeight="1">
      <c r="A171" s="194"/>
      <c r="B171" s="66">
        <f>IF(SPECIFIKACIJA!A171="*",INT(MAX(SPECIFIKACIJA!B$3:B170)+1),IF(SPECIFIKACIJA!A171="**",ROUNDDOWN(MAX(SPECIFIKACIJA!B$3:B170)+0.01,2),IF(SPECIFIKACIJA!A171="***",MAX(SPECIFIKACIJA!B$3:B170)+0.01,0)))</f>
        <v>0</v>
      </c>
      <c r="C171" s="209"/>
      <c r="D171" s="118"/>
      <c r="E171" s="118"/>
      <c r="F171" s="32"/>
      <c r="H171" s="32"/>
      <c r="J171" s="118"/>
      <c r="K171" s="118"/>
    </row>
    <row r="172" spans="1:14" s="33" customFormat="1" ht="27.75" customHeight="1">
      <c r="A172" s="194"/>
      <c r="B172" s="66">
        <f>IF(SPECIFIKACIJA!A172="*",INT(MAX(SPECIFIKACIJA!B$3:B171)+1),IF(SPECIFIKACIJA!A172="**",ROUNDDOWN(MAX(SPECIFIKACIJA!B$3:B171)+0.01,2),IF(SPECIFIKACIJA!A172="***",MAX(SPECIFIKACIJA!B$3:B171)+0.01,0)))</f>
        <v>0</v>
      </c>
      <c r="C172" s="209"/>
      <c r="D172" s="118"/>
      <c r="E172" s="118"/>
      <c r="F172" s="32"/>
      <c r="H172" s="32"/>
      <c r="J172" s="118"/>
      <c r="K172" s="118"/>
    </row>
    <row r="173" spans="1:14" s="33" customFormat="1" ht="16.7" customHeight="1">
      <c r="A173" s="194"/>
      <c r="B173" s="66">
        <f>IF(SPECIFIKACIJA!A173="*",INT(MAX(SPECIFIKACIJA!B$3:B172)+1),IF(SPECIFIKACIJA!A173="**",ROUNDDOWN(MAX(SPECIFIKACIJA!B$3:B172)+0.01,2),IF(SPECIFIKACIJA!A173="***",MAX(SPECIFIKACIJA!B$3:B172)+0.01,0)))</f>
        <v>0</v>
      </c>
      <c r="C173" s="119" t="s">
        <v>130</v>
      </c>
      <c r="D173" s="112" t="s">
        <v>58</v>
      </c>
      <c r="E173" s="113">
        <v>1</v>
      </c>
      <c r="F173" s="52"/>
      <c r="G173" s="114">
        <f>SPECIFIKACIJA!E173*SPECIFIKACIJA!F173</f>
        <v>0</v>
      </c>
      <c r="H173" s="32"/>
      <c r="J173" s="118"/>
      <c r="K173" s="118"/>
    </row>
    <row r="174" spans="1:14" s="105" customFormat="1" ht="16.7" customHeight="1">
      <c r="A174" s="194"/>
      <c r="B174" s="66">
        <f>IF(SPECIFIKACIJA!A174="*",INT(MAX(SPECIFIKACIJA!B$3:B173)+1),IF(SPECIFIKACIJA!A174="**",ROUNDDOWN(MAX(SPECIFIKACIJA!B$3:B173)+0.01,2),IF(SPECIFIKACIJA!A174="***",MAX(SPECIFIKACIJA!B$3:B173)+0.01,0)))</f>
        <v>0</v>
      </c>
      <c r="C174" s="187"/>
      <c r="D174" s="24"/>
      <c r="E174" s="48"/>
      <c r="F174" s="49"/>
      <c r="G174" s="48"/>
      <c r="H174" s="49"/>
    </row>
    <row r="175" spans="1:14" s="33" customFormat="1" ht="12.75" customHeight="1">
      <c r="A175" s="195" t="s">
        <v>56</v>
      </c>
      <c r="B175" s="66">
        <f>IF(SPECIFIKACIJA!A175="*",INT(MAX(SPECIFIKACIJA!B$3:B174)+1),IF(SPECIFIKACIJA!A175="**",ROUNDDOWN(MAX(SPECIFIKACIJA!B$3:B174)+0.01,2),IF(SPECIFIKACIJA!A175="***",MAX(SPECIFIKACIJA!B$3:B174)+0.01,0)))</f>
        <v>2.09</v>
      </c>
      <c r="C175" s="209" t="s">
        <v>131</v>
      </c>
      <c r="D175" s="118"/>
      <c r="E175" s="118"/>
      <c r="F175" s="32"/>
      <c r="H175" s="32"/>
    </row>
    <row r="176" spans="1:14" s="33" customFormat="1" ht="16.7" customHeight="1">
      <c r="A176" s="194"/>
      <c r="B176" s="66">
        <f>IF(SPECIFIKACIJA!A176="*",INT(MAX(SPECIFIKACIJA!B$3:B175)+1),IF(SPECIFIKACIJA!A176="**",ROUNDDOWN(MAX(SPECIFIKACIJA!B$3:B175)+0.01,2),IF(SPECIFIKACIJA!A176="***",MAX(SPECIFIKACIJA!B$3:B175)+0.01,0)))</f>
        <v>0</v>
      </c>
      <c r="C176" s="209"/>
      <c r="D176" s="118"/>
      <c r="E176" s="118"/>
      <c r="F176" s="32"/>
      <c r="H176" s="32"/>
    </row>
    <row r="177" spans="1:8" s="33" customFormat="1" ht="16.7" customHeight="1">
      <c r="A177" s="194"/>
      <c r="B177" s="66">
        <f>IF(SPECIFIKACIJA!A177="*",INT(MAX(SPECIFIKACIJA!B$3:B176)+1),IF(SPECIFIKACIJA!A177="**",ROUNDDOWN(MAX(SPECIFIKACIJA!B$3:B176)+0.01,2),IF(SPECIFIKACIJA!A177="***",MAX(SPECIFIKACIJA!B$3:B176)+0.01,0)))</f>
        <v>0</v>
      </c>
      <c r="C177" s="209"/>
      <c r="D177" s="112" t="s">
        <v>58</v>
      </c>
      <c r="E177" s="113">
        <v>2</v>
      </c>
      <c r="F177" s="52"/>
      <c r="G177" s="114">
        <f>SPECIFIKACIJA!E177*SPECIFIKACIJA!F177</f>
        <v>0</v>
      </c>
      <c r="H177" s="32"/>
    </row>
    <row r="178" spans="1:8" s="33" customFormat="1" ht="16.7" customHeight="1">
      <c r="A178" s="194"/>
      <c r="B178" s="66">
        <f>IF(SPECIFIKACIJA!A178="*",INT(MAX(SPECIFIKACIJA!B$3:B177)+1),IF(SPECIFIKACIJA!A178="**",ROUNDDOWN(MAX(SPECIFIKACIJA!B$3:B177)+0.01,2),IF(SPECIFIKACIJA!A178="***",MAX(SPECIFIKACIJA!B$3:B177)+0.01,0)))</f>
        <v>0</v>
      </c>
      <c r="C178" s="119"/>
      <c r="F178" s="32"/>
      <c r="H178" s="32"/>
    </row>
    <row r="179" spans="1:8" s="33" customFormat="1" ht="12.75" customHeight="1">
      <c r="A179" s="195" t="s">
        <v>56</v>
      </c>
      <c r="B179" s="66">
        <f>IF(SPECIFIKACIJA!A179="*",INT(MAX(SPECIFIKACIJA!B$3:B178)+1),IF(SPECIFIKACIJA!A179="**",ROUNDDOWN(MAX(SPECIFIKACIJA!B$3:B178)+0.01,2),IF(SPECIFIKACIJA!A179="***",MAX(SPECIFIKACIJA!B$3:B178)+0.01,0)))</f>
        <v>2.1</v>
      </c>
      <c r="C179" s="209" t="s">
        <v>132</v>
      </c>
      <c r="D179" s="117"/>
      <c r="E179" s="117"/>
      <c r="F179" s="36"/>
      <c r="G179" s="37"/>
      <c r="H179" s="36"/>
    </row>
    <row r="180" spans="1:8" s="33" customFormat="1" ht="16.7" customHeight="1">
      <c r="A180" s="194"/>
      <c r="B180" s="66">
        <f>IF(SPECIFIKACIJA!A180="*",INT(MAX(SPECIFIKACIJA!B$3:B179)+1),IF(SPECIFIKACIJA!A180="**",ROUNDDOWN(MAX(SPECIFIKACIJA!B$3:B179)+0.01,2),IF(SPECIFIKACIJA!A180="***",MAX(SPECIFIKACIJA!B$3:B179)+0.01,0)))</f>
        <v>0</v>
      </c>
      <c r="C180" s="209"/>
      <c r="D180" s="117"/>
      <c r="E180" s="117"/>
      <c r="F180" s="36"/>
      <c r="G180" s="37"/>
      <c r="H180" s="36"/>
    </row>
    <row r="181" spans="1:8" s="33" customFormat="1" ht="16.7" customHeight="1">
      <c r="A181" s="194"/>
      <c r="B181" s="66">
        <f>IF(SPECIFIKACIJA!A181="*",INT(MAX(SPECIFIKACIJA!B$3:B180)+1),IF(SPECIFIKACIJA!A181="**",ROUNDDOWN(MAX(SPECIFIKACIJA!B$3:B180)+0.01,2),IF(SPECIFIKACIJA!A181="***",MAX(SPECIFIKACIJA!B$3:B180)+0.01,0)))</f>
        <v>0</v>
      </c>
      <c r="C181" s="119" t="s">
        <v>133</v>
      </c>
      <c r="D181" s="112" t="s">
        <v>58</v>
      </c>
      <c r="E181" s="113">
        <v>2</v>
      </c>
      <c r="F181" s="52"/>
      <c r="G181" s="114">
        <f>SPECIFIKACIJA!E181*SPECIFIKACIJA!F181</f>
        <v>0</v>
      </c>
      <c r="H181" s="32"/>
    </row>
    <row r="182" spans="1:8" s="33" customFormat="1" ht="16.7" customHeight="1">
      <c r="A182" s="194"/>
      <c r="B182" s="66">
        <f>IF(SPECIFIKACIJA!A182="*",INT(MAX(SPECIFIKACIJA!B$3:B181)+1),IF(SPECIFIKACIJA!A182="**",ROUNDDOWN(MAX(SPECIFIKACIJA!B$3:B181)+0.01,2),IF(SPECIFIKACIJA!A182="***",MAX(SPECIFIKACIJA!B$3:B181)+0.01,0)))</f>
        <v>0</v>
      </c>
      <c r="C182" s="119" t="s">
        <v>134</v>
      </c>
      <c r="D182" s="112" t="s">
        <v>58</v>
      </c>
      <c r="E182" s="113">
        <v>1</v>
      </c>
      <c r="F182" s="52"/>
      <c r="G182" s="114">
        <f>SPECIFIKACIJA!E182*SPECIFIKACIJA!F182</f>
        <v>0</v>
      </c>
      <c r="H182" s="32"/>
    </row>
    <row r="183" spans="1:8" s="33" customFormat="1" ht="16.7" customHeight="1">
      <c r="A183" s="194"/>
      <c r="B183" s="66">
        <f>IF(SPECIFIKACIJA!A183="*",INT(MAX(SPECIFIKACIJA!B$3:B182)+1),IF(SPECIFIKACIJA!A183="**",ROUNDDOWN(MAX(SPECIFIKACIJA!B$3:B182)+0.01,2),IF(SPECIFIKACIJA!A183="***",MAX(SPECIFIKACIJA!B$3:B182)+0.01,0)))</f>
        <v>0</v>
      </c>
      <c r="C183" s="119" t="s">
        <v>135</v>
      </c>
      <c r="D183" s="112" t="s">
        <v>58</v>
      </c>
      <c r="E183" s="113">
        <v>4</v>
      </c>
      <c r="F183" s="52"/>
      <c r="G183" s="114">
        <f>SPECIFIKACIJA!E183*SPECIFIKACIJA!F183</f>
        <v>0</v>
      </c>
      <c r="H183" s="32"/>
    </row>
    <row r="184" spans="1:8" s="33" customFormat="1" ht="16.7" customHeight="1">
      <c r="A184" s="194"/>
      <c r="B184" s="66">
        <f>IF(SPECIFIKACIJA!A184="*",INT(MAX(SPECIFIKACIJA!B$3:B183)+1),IF(SPECIFIKACIJA!A184="**",ROUNDDOWN(MAX(SPECIFIKACIJA!B$3:B183)+0.01,2),IF(SPECIFIKACIJA!A184="***",MAX(SPECIFIKACIJA!B$3:B183)+0.01,0)))</f>
        <v>0</v>
      </c>
      <c r="C184" s="119" t="s">
        <v>136</v>
      </c>
      <c r="D184" s="112" t="s">
        <v>58</v>
      </c>
      <c r="E184" s="113">
        <v>6</v>
      </c>
      <c r="F184" s="52"/>
      <c r="G184" s="114">
        <f>SPECIFIKACIJA!E184*SPECIFIKACIJA!F184</f>
        <v>0</v>
      </c>
      <c r="H184" s="32"/>
    </row>
    <row r="185" spans="1:8" s="33" customFormat="1" ht="16.7" customHeight="1">
      <c r="A185" s="194"/>
      <c r="B185" s="66">
        <f>IF(SPECIFIKACIJA!A185="*",INT(MAX(SPECIFIKACIJA!B$3:B184)+1),IF(SPECIFIKACIJA!A185="**",ROUNDDOWN(MAX(SPECIFIKACIJA!B$3:B184)+0.01,2),IF(SPECIFIKACIJA!A185="***",MAX(SPECIFIKACIJA!B$3:B184)+0.01,0)))</f>
        <v>0</v>
      </c>
      <c r="C185" s="187"/>
      <c r="D185" s="117"/>
      <c r="E185" s="117"/>
      <c r="F185" s="36"/>
      <c r="G185" s="37"/>
      <c r="H185" s="36"/>
    </row>
    <row r="186" spans="1:8" s="33" customFormat="1" ht="12.75" customHeight="1">
      <c r="A186" s="195" t="s">
        <v>56</v>
      </c>
      <c r="B186" s="66">
        <f>IF(SPECIFIKACIJA!A186="*",INT(MAX(SPECIFIKACIJA!B$3:B185)+1),IF(SPECIFIKACIJA!A186="**",ROUNDDOWN(MAX(SPECIFIKACIJA!B$3:B185)+0.01,2),IF(SPECIFIKACIJA!A186="***",MAX(SPECIFIKACIJA!B$3:B185)+0.01,0)))</f>
        <v>2.11</v>
      </c>
      <c r="C186" s="209" t="s">
        <v>137</v>
      </c>
      <c r="D186" s="118"/>
      <c r="E186" s="118"/>
      <c r="F186" s="32"/>
      <c r="G186" s="46"/>
      <c r="H186" s="32"/>
    </row>
    <row r="187" spans="1:8" s="33" customFormat="1" ht="16.7" customHeight="1">
      <c r="A187" s="194"/>
      <c r="B187" s="66">
        <f>IF(SPECIFIKACIJA!A187="*",INT(MAX(SPECIFIKACIJA!B$3:B186)+1),IF(SPECIFIKACIJA!A187="**",ROUNDDOWN(MAX(SPECIFIKACIJA!B$3:B186)+0.01,2),IF(SPECIFIKACIJA!A187="***",MAX(SPECIFIKACIJA!B$3:B186)+0.01,0)))</f>
        <v>0</v>
      </c>
      <c r="C187" s="209"/>
      <c r="D187" s="118"/>
      <c r="E187" s="118"/>
      <c r="F187" s="32"/>
      <c r="G187" s="46"/>
      <c r="H187" s="32"/>
    </row>
    <row r="188" spans="1:8" s="33" customFormat="1" ht="16.7" customHeight="1">
      <c r="A188" s="194"/>
      <c r="B188" s="66">
        <f>IF(SPECIFIKACIJA!A188="*",INT(MAX(SPECIFIKACIJA!B$3:B187)+1),IF(SPECIFIKACIJA!A188="**",ROUNDDOWN(MAX(SPECIFIKACIJA!B$3:B187)+0.01,2),IF(SPECIFIKACIJA!A188="***",MAX(SPECIFIKACIJA!B$3:B187)+0.01,0)))</f>
        <v>0</v>
      </c>
      <c r="C188" s="119" t="s">
        <v>136</v>
      </c>
      <c r="D188" s="112" t="s">
        <v>58</v>
      </c>
      <c r="E188" s="113">
        <v>2</v>
      </c>
      <c r="F188" s="52"/>
      <c r="G188" s="114">
        <f>SPECIFIKACIJA!E188*SPECIFIKACIJA!F188</f>
        <v>0</v>
      </c>
      <c r="H188" s="32"/>
    </row>
    <row r="189" spans="1:8" s="105" customFormat="1" ht="16.7" customHeight="1">
      <c r="A189" s="194"/>
      <c r="B189" s="66">
        <f>IF(SPECIFIKACIJA!A189="*",INT(MAX(SPECIFIKACIJA!B$3:B188)+1),IF(SPECIFIKACIJA!A189="**",ROUNDDOWN(MAX(SPECIFIKACIJA!B$3:B188)+0.01,2),IF(SPECIFIKACIJA!A189="***",MAX(SPECIFIKACIJA!B$3:B188)+0.01,0)))</f>
        <v>0</v>
      </c>
      <c r="C189" s="119"/>
      <c r="F189" s="120"/>
      <c r="H189" s="120"/>
    </row>
    <row r="190" spans="1:8" s="33" customFormat="1" ht="12.75" customHeight="1">
      <c r="A190" s="195" t="s">
        <v>56</v>
      </c>
      <c r="B190" s="66">
        <f>IF(SPECIFIKACIJA!A190="*",INT(MAX(SPECIFIKACIJA!B$3:B189)+1),IF(SPECIFIKACIJA!A190="**",ROUNDDOWN(MAX(SPECIFIKACIJA!B$3:B189)+0.01,2),IF(SPECIFIKACIJA!A190="***",MAX(SPECIFIKACIJA!B$3:B189)+0.01,0)))</f>
        <v>2.12</v>
      </c>
      <c r="C190" s="209" t="s">
        <v>138</v>
      </c>
      <c r="D190" s="118"/>
      <c r="E190" s="118"/>
      <c r="F190" s="32"/>
      <c r="G190" s="46"/>
      <c r="H190" s="32"/>
    </row>
    <row r="191" spans="1:8" s="33" customFormat="1" ht="16.7" customHeight="1">
      <c r="A191" s="194"/>
      <c r="B191" s="66">
        <f>IF(SPECIFIKACIJA!A191="*",INT(MAX(SPECIFIKACIJA!B$3:B190)+1),IF(SPECIFIKACIJA!A191="**",ROUNDDOWN(MAX(SPECIFIKACIJA!B$3:B190)+0.01,2),IF(SPECIFIKACIJA!A191="***",MAX(SPECIFIKACIJA!B$3:B190)+0.01,0)))</f>
        <v>0</v>
      </c>
      <c r="C191" s="209"/>
      <c r="D191" s="118"/>
      <c r="E191" s="118"/>
      <c r="F191" s="32"/>
      <c r="G191" s="46"/>
      <c r="H191" s="32"/>
    </row>
    <row r="192" spans="1:8" s="33" customFormat="1" ht="16.7" customHeight="1">
      <c r="A192" s="194"/>
      <c r="B192" s="66">
        <f>IF(SPECIFIKACIJA!A192="*",INT(MAX(SPECIFIKACIJA!B$3:B191)+1),IF(SPECIFIKACIJA!A192="**",ROUNDDOWN(MAX(SPECIFIKACIJA!B$3:B191)+0.01,2),IF(SPECIFIKACIJA!A192="***",MAX(SPECIFIKACIJA!B$3:B191)+0.01,0)))</f>
        <v>0</v>
      </c>
      <c r="C192" s="119" t="s">
        <v>136</v>
      </c>
      <c r="D192" s="112" t="s">
        <v>58</v>
      </c>
      <c r="E192" s="113">
        <v>2</v>
      </c>
      <c r="F192" s="52"/>
      <c r="G192" s="114">
        <f>SPECIFIKACIJA!E192*SPECIFIKACIJA!F192</f>
        <v>0</v>
      </c>
      <c r="H192" s="32"/>
    </row>
    <row r="193" spans="1:8" s="33" customFormat="1" ht="16.7" customHeight="1">
      <c r="A193" s="194"/>
      <c r="B193" s="66">
        <f>IF(SPECIFIKACIJA!A193="*",INT(MAX(SPECIFIKACIJA!B$3:B192)+1),IF(SPECIFIKACIJA!A193="**",ROUNDDOWN(MAX(SPECIFIKACIJA!B$3:B192)+0.01,2),IF(SPECIFIKACIJA!A193="***",MAX(SPECIFIKACIJA!B$3:B192)+0.01,0)))</f>
        <v>0</v>
      </c>
      <c r="C193" s="119"/>
      <c r="D193" s="109"/>
      <c r="E193" s="110"/>
      <c r="F193" s="36"/>
      <c r="G193" s="111"/>
      <c r="H193" s="32"/>
    </row>
    <row r="194" spans="1:8" s="79" customFormat="1" ht="12.75" customHeight="1">
      <c r="A194" s="193" t="s">
        <v>56</v>
      </c>
      <c r="B194" s="66">
        <f>IF(SPECIFIKACIJA!A194="*",INT(MAX(SPECIFIKACIJA!B$3:B193)+1),IF(SPECIFIKACIJA!A194="**",ROUNDDOWN(MAX(SPECIFIKACIJA!B$3:B193)+0.01,2),IF(SPECIFIKACIJA!A194="***",MAX(SPECIFIKACIJA!B$3:B193)+0.01,0)))</f>
        <v>2.13</v>
      </c>
      <c r="C194" s="206" t="s">
        <v>139</v>
      </c>
      <c r="D194" s="42"/>
      <c r="E194" s="42"/>
      <c r="F194" s="43"/>
      <c r="G194" s="44">
        <f>IF(N(SPECIFIKACIJA!D194)=0,0,"Kn")</f>
        <v>0</v>
      </c>
      <c r="H194" s="43">
        <f>IF(N(SPECIFIKACIJA!D194)=0,0,SPECIFIKACIJA!F194*SPECIFIKACIJA!D194)</f>
        <v>0</v>
      </c>
    </row>
    <row r="195" spans="1:8" s="79" customFormat="1" ht="16.7" customHeight="1">
      <c r="A195" s="193"/>
      <c r="B195" s="66">
        <f>IF(SPECIFIKACIJA!A195="*",INT(MAX(SPECIFIKACIJA!B$3:B194)+1),IF(SPECIFIKACIJA!A195="**",ROUNDDOWN(MAX(SPECIFIKACIJA!B$3:B194)+0.01,2),IF(SPECIFIKACIJA!A195="***",MAX(SPECIFIKACIJA!B$3:B194)+0.01,0)))</f>
        <v>0</v>
      </c>
      <c r="C195" s="206"/>
      <c r="D195" s="42"/>
      <c r="E195" s="42"/>
      <c r="F195" s="43"/>
      <c r="G195" s="44">
        <f>IF(N(SPECIFIKACIJA!D195)=0,0,"Kn")</f>
        <v>0</v>
      </c>
      <c r="H195" s="43">
        <f>IF(N(SPECIFIKACIJA!D195)=0,0,SPECIFIKACIJA!F195*SPECIFIKACIJA!D195)</f>
        <v>0</v>
      </c>
    </row>
    <row r="196" spans="1:8" s="79" customFormat="1" ht="16.7" customHeight="1">
      <c r="A196" s="193"/>
      <c r="B196" s="66">
        <f>IF(SPECIFIKACIJA!A196="*",INT(MAX(SPECIFIKACIJA!B$3:B195)+1),IF(SPECIFIKACIJA!A196="**",ROUNDDOWN(MAX(SPECIFIKACIJA!B$3:B195)+0.01,2),IF(SPECIFIKACIJA!A196="***",MAX(SPECIFIKACIJA!B$3:B195)+0.01,0)))</f>
        <v>0</v>
      </c>
      <c r="C196" s="206"/>
      <c r="D196" s="42"/>
      <c r="E196" s="42"/>
      <c r="F196" s="43"/>
      <c r="G196" s="44">
        <f>IF(N(SPECIFIKACIJA!D196)=0,0,"Kn")</f>
        <v>0</v>
      </c>
      <c r="H196" s="43">
        <f>IF(N(SPECIFIKACIJA!D196)=0,0,SPECIFIKACIJA!F196*SPECIFIKACIJA!D196)</f>
        <v>0</v>
      </c>
    </row>
    <row r="197" spans="1:8" s="79" customFormat="1" ht="16.7" customHeight="1">
      <c r="A197" s="193"/>
      <c r="B197" s="66">
        <f>IF(SPECIFIKACIJA!A197="*",INT(MAX(SPECIFIKACIJA!B$3:B196)+1),IF(SPECIFIKACIJA!A197="**",ROUNDDOWN(MAX(SPECIFIKACIJA!B$3:B196)+0.01,2),IF(SPECIFIKACIJA!A197="***",MAX(SPECIFIKACIJA!B$3:B196)+0.01,0)))</f>
        <v>0</v>
      </c>
      <c r="C197" s="206"/>
      <c r="D197" s="42"/>
      <c r="E197" s="42"/>
      <c r="F197" s="43"/>
      <c r="G197" s="44">
        <f>IF(N(SPECIFIKACIJA!D197)=0,0,"Kn")</f>
        <v>0</v>
      </c>
      <c r="H197" s="43">
        <f>IF(N(SPECIFIKACIJA!D197)=0,0,SPECIFIKACIJA!F197*SPECIFIKACIJA!D197)</f>
        <v>0</v>
      </c>
    </row>
    <row r="198" spans="1:8" s="79" customFormat="1" ht="16.7" customHeight="1">
      <c r="A198" s="193"/>
      <c r="B198" s="66">
        <f>IF(SPECIFIKACIJA!A198="*",INT(MAX(SPECIFIKACIJA!B$3:B197)+1),IF(SPECIFIKACIJA!A198="**",ROUNDDOWN(MAX(SPECIFIKACIJA!B$3:B197)+0.01,2),IF(SPECIFIKACIJA!A198="***",MAX(SPECIFIKACIJA!B$3:B197)+0.01,0)))</f>
        <v>0</v>
      </c>
      <c r="C198" s="206"/>
      <c r="D198" s="42"/>
      <c r="E198" s="42"/>
      <c r="F198" s="43"/>
      <c r="G198" s="44">
        <f>IF(N(SPECIFIKACIJA!D198)=0,0,"Kn")</f>
        <v>0</v>
      </c>
      <c r="H198" s="43">
        <f>IF(N(SPECIFIKACIJA!D198)=0,0,SPECIFIKACIJA!F198*SPECIFIKACIJA!D198)</f>
        <v>0</v>
      </c>
    </row>
    <row r="199" spans="1:8" s="79" customFormat="1" ht="16.7" customHeight="1">
      <c r="A199" s="193"/>
      <c r="B199" s="66">
        <f>IF(SPECIFIKACIJA!A199="*",INT(MAX(SPECIFIKACIJA!B$3:B198)+1),IF(SPECIFIKACIJA!A199="**",ROUNDDOWN(MAX(SPECIFIKACIJA!B$3:B198)+0.01,2),IF(SPECIFIKACIJA!A199="***",MAX(SPECIFIKACIJA!B$3:B198)+0.01,0)))</f>
        <v>0</v>
      </c>
      <c r="C199" s="41" t="s">
        <v>140</v>
      </c>
      <c r="D199" s="76" t="s">
        <v>141</v>
      </c>
      <c r="E199" s="113">
        <v>20</v>
      </c>
      <c r="F199" s="52"/>
      <c r="G199" s="78">
        <f>SPECIFIKACIJA!E199*SPECIFIKACIJA!F199</f>
        <v>0</v>
      </c>
      <c r="H199" s="43"/>
    </row>
    <row r="200" spans="1:8" s="79" customFormat="1" ht="16.7" customHeight="1">
      <c r="A200" s="193"/>
      <c r="B200" s="66">
        <f>IF(SPECIFIKACIJA!A200="*",INT(MAX(SPECIFIKACIJA!B$3:B199)+1),IF(SPECIFIKACIJA!A200="**",ROUNDDOWN(MAX(SPECIFIKACIJA!B$3:B199)+0.01,2),IF(SPECIFIKACIJA!A200="***",MAX(SPECIFIKACIJA!B$3:B199)+0.01,0)))</f>
        <v>0</v>
      </c>
      <c r="C200" s="41" t="s">
        <v>142</v>
      </c>
      <c r="D200" s="76" t="s">
        <v>141</v>
      </c>
      <c r="E200" s="113">
        <v>5</v>
      </c>
      <c r="F200" s="52"/>
      <c r="G200" s="78">
        <f>SPECIFIKACIJA!E200*SPECIFIKACIJA!F200</f>
        <v>0</v>
      </c>
      <c r="H200" s="43"/>
    </row>
    <row r="201" spans="1:8" s="79" customFormat="1" ht="16.7" customHeight="1">
      <c r="A201" s="193"/>
      <c r="B201" s="66">
        <f>IF(SPECIFIKACIJA!A201="*",INT(MAX(SPECIFIKACIJA!B$3:B200)+1),IF(SPECIFIKACIJA!A201="**",ROUNDDOWN(MAX(SPECIFIKACIJA!B$3:B200)+0.01,2),IF(SPECIFIKACIJA!A201="***",MAX(SPECIFIKACIJA!B$3:B200)+0.01,0)))</f>
        <v>0</v>
      </c>
      <c r="C201" s="41" t="s">
        <v>143</v>
      </c>
      <c r="D201" s="76" t="s">
        <v>141</v>
      </c>
      <c r="E201" s="113">
        <v>5</v>
      </c>
      <c r="F201" s="52"/>
      <c r="G201" s="78">
        <f>SPECIFIKACIJA!E201*SPECIFIKACIJA!F201</f>
        <v>0</v>
      </c>
      <c r="H201" s="43"/>
    </row>
    <row r="202" spans="1:8" s="79" customFormat="1" ht="16.7" customHeight="1">
      <c r="A202" s="193"/>
      <c r="B202" s="66">
        <f>IF(SPECIFIKACIJA!A202="*",INT(MAX(SPECIFIKACIJA!B$3:B201)+1),IF(SPECIFIKACIJA!A202="**",ROUNDDOWN(MAX(SPECIFIKACIJA!B$3:B201)+0.01,2),IF(SPECIFIKACIJA!A202="***",MAX(SPECIFIKACIJA!B$3:B201)+0.01,0)))</f>
        <v>0</v>
      </c>
      <c r="C202" s="41" t="s">
        <v>144</v>
      </c>
      <c r="D202" s="76" t="s">
        <v>141</v>
      </c>
      <c r="E202" s="113">
        <v>25</v>
      </c>
      <c r="F202" s="52"/>
      <c r="G202" s="78">
        <f>SPECIFIKACIJA!E202*SPECIFIKACIJA!F202</f>
        <v>0</v>
      </c>
      <c r="H202" s="43"/>
    </row>
    <row r="203" spans="1:8" s="79" customFormat="1" ht="16.7" customHeight="1">
      <c r="A203" s="193"/>
      <c r="B203" s="66">
        <f>IF(SPECIFIKACIJA!A203="*",INT(MAX(SPECIFIKACIJA!B$3:B202)+1),IF(SPECIFIKACIJA!A203="**",ROUNDDOWN(MAX(SPECIFIKACIJA!B$3:B202)+0.01,2),IF(SPECIFIKACIJA!A203="***",MAX(SPECIFIKACIJA!B$3:B202)+0.01,0)))</f>
        <v>0</v>
      </c>
      <c r="C203" s="41" t="s">
        <v>145</v>
      </c>
      <c r="D203" s="76" t="s">
        <v>141</v>
      </c>
      <c r="E203" s="113">
        <v>10</v>
      </c>
      <c r="F203" s="52"/>
      <c r="G203" s="78">
        <f>SPECIFIKACIJA!E203*SPECIFIKACIJA!F203</f>
        <v>0</v>
      </c>
      <c r="H203" s="43"/>
    </row>
    <row r="204" spans="1:8" s="105" customFormat="1" ht="16.7" customHeight="1">
      <c r="A204" s="194"/>
      <c r="B204" s="66">
        <f>IF(SPECIFIKACIJA!A204="*",INT(MAX(SPECIFIKACIJA!B$3:B203)+1),IF(SPECIFIKACIJA!A204="**",ROUNDDOWN(MAX(SPECIFIKACIJA!B$3:B203)+0.01,2),IF(SPECIFIKACIJA!A204="***",MAX(SPECIFIKACIJA!B$3:B203)+0.01,0)))</f>
        <v>0</v>
      </c>
      <c r="C204" s="119"/>
      <c r="F204" s="120"/>
      <c r="H204" s="120"/>
    </row>
    <row r="205" spans="1:8" ht="12.75" customHeight="1">
      <c r="A205" s="190" t="s">
        <v>56</v>
      </c>
      <c r="B205" s="66">
        <f>IF(SPECIFIKACIJA!A205="*",INT(MAX(SPECIFIKACIJA!B$3:B204)+1),IF(SPECIFIKACIJA!A205="**",ROUNDDOWN(MAX(SPECIFIKACIJA!B$3:B204)+0.01,2),IF(SPECIFIKACIJA!A205="***",MAX(SPECIFIKACIJA!B$3:B204)+0.01,0)))</f>
        <v>2.14</v>
      </c>
      <c r="C205" s="212" t="s">
        <v>146</v>
      </c>
      <c r="D205" s="31"/>
      <c r="E205" s="31"/>
      <c r="F205" s="28"/>
      <c r="G205" s="45">
        <f>IF(N(SPECIFIKACIJA!D205)=0,0,"Kn")</f>
        <v>0</v>
      </c>
      <c r="H205" s="28"/>
    </row>
    <row r="206" spans="1:8" ht="16.7" customHeight="1">
      <c r="B206" s="66">
        <f>IF(SPECIFIKACIJA!A206="*",INT(MAX(SPECIFIKACIJA!B$3:B205)+1),IF(SPECIFIKACIJA!A206="**",ROUNDDOWN(MAX(SPECIFIKACIJA!B$3:B205)+0.01,2),IF(SPECIFIKACIJA!A206="***",MAX(SPECIFIKACIJA!B$3:B205)+0.01,0)))</f>
        <v>0</v>
      </c>
      <c r="C206" s="212"/>
      <c r="D206" s="31"/>
      <c r="E206" s="31"/>
      <c r="F206" s="28"/>
      <c r="G206" s="45">
        <f>IF(N(SPECIFIKACIJA!D206)=0,0,"Kn")</f>
        <v>0</v>
      </c>
      <c r="H206" s="28"/>
    </row>
    <row r="207" spans="1:8" ht="16.7" customHeight="1">
      <c r="B207" s="66">
        <f>IF(SPECIFIKACIJA!A207="*",INT(MAX(SPECIFIKACIJA!B$3:B206)+1),IF(SPECIFIKACIJA!A207="**",ROUNDDOWN(MAX(SPECIFIKACIJA!B$3:B206)+0.01,2),IF(SPECIFIKACIJA!A207="***",MAX(SPECIFIKACIJA!B$3:B206)+0.01,0)))</f>
        <v>0</v>
      </c>
      <c r="C207" s="212"/>
      <c r="D207" s="31"/>
      <c r="E207" s="31"/>
      <c r="F207" s="28"/>
      <c r="G207" s="45">
        <f>IF(N(SPECIFIKACIJA!D207)=0,0,"Kn")</f>
        <v>0</v>
      </c>
      <c r="H207" s="28"/>
    </row>
    <row r="208" spans="1:8" ht="16.7" customHeight="1">
      <c r="B208" s="66">
        <f>IF(SPECIFIKACIJA!A208="*",INT(MAX(SPECIFIKACIJA!B$3:B207)+1),IF(SPECIFIKACIJA!A208="**",ROUNDDOWN(MAX(SPECIFIKACIJA!B$3:B207)+0.01,2),IF(SPECIFIKACIJA!A208="***",MAX(SPECIFIKACIJA!B$3:B207)+0.01,0)))</f>
        <v>0</v>
      </c>
      <c r="C208" s="212"/>
      <c r="D208" s="31"/>
      <c r="E208" s="31"/>
      <c r="F208" s="28"/>
      <c r="G208" s="45">
        <f>IF(N(SPECIFIKACIJA!D208)=0,0,"Kn")</f>
        <v>0</v>
      </c>
      <c r="H208" s="28"/>
    </row>
    <row r="209" spans="1:8" ht="16.7" customHeight="1">
      <c r="B209" s="66">
        <f>IF(SPECIFIKACIJA!A209="*",INT(MAX(SPECIFIKACIJA!B$3:B208)+1),IF(SPECIFIKACIJA!A209="**",ROUNDDOWN(MAX(SPECIFIKACIJA!B$3:B208)+0.01,2),IF(SPECIFIKACIJA!A209="***",MAX(SPECIFIKACIJA!B$3:B208)+0.01,0)))</f>
        <v>0</v>
      </c>
      <c r="C209" s="212"/>
      <c r="D209" s="31"/>
      <c r="E209" s="31"/>
      <c r="F209" s="28"/>
      <c r="G209" s="45">
        <f>IF(N(SPECIFIKACIJA!D209)=0,0,"Kn")</f>
        <v>0</v>
      </c>
      <c r="H209" s="28"/>
    </row>
    <row r="210" spans="1:8" ht="16.7" customHeight="1">
      <c r="B210" s="66">
        <f>IF(SPECIFIKACIJA!A210="*",INT(MAX(SPECIFIKACIJA!B$3:B209)+1),IF(SPECIFIKACIJA!A210="**",ROUNDDOWN(MAX(SPECIFIKACIJA!B$3:B209)+0.01,2),IF(SPECIFIKACIJA!A210="***",MAX(SPECIFIKACIJA!B$3:B209)+0.01,0)))</f>
        <v>0</v>
      </c>
      <c r="C210" s="212"/>
      <c r="D210" s="31"/>
      <c r="E210" s="31"/>
      <c r="F210" s="28"/>
      <c r="G210" s="45"/>
      <c r="H210" s="28"/>
    </row>
    <row r="211" spans="1:8" ht="16.7" customHeight="1">
      <c r="B211" s="66">
        <f>IF(SPECIFIKACIJA!A211="*",INT(MAX(SPECIFIKACIJA!B$3:B210)+1),IF(SPECIFIKACIJA!A211="**",ROUNDDOWN(MAX(SPECIFIKACIJA!B$3:B210)+0.01,2),IF(SPECIFIKACIJA!A211="***",MAX(SPECIFIKACIJA!B$3:B210)+0.01,0)))</f>
        <v>0</v>
      </c>
      <c r="C211" s="212"/>
      <c r="D211" s="31"/>
      <c r="E211" s="31"/>
      <c r="F211" s="28"/>
      <c r="G211" s="45"/>
      <c r="H211" s="28"/>
    </row>
    <row r="212" spans="1:8" ht="16.7" customHeight="1">
      <c r="B212" s="66">
        <f>IF(SPECIFIKACIJA!A212="*",INT(MAX(SPECIFIKACIJA!B$3:B211)+1),IF(SPECIFIKACIJA!A212="**",ROUNDDOWN(MAX(SPECIFIKACIJA!B$3:B211)+0.01,2),IF(SPECIFIKACIJA!A212="***",MAX(SPECIFIKACIJA!B$3:B211)+0.01,0)))</f>
        <v>0</v>
      </c>
      <c r="C212" s="212"/>
      <c r="D212" s="31"/>
      <c r="E212" s="31"/>
      <c r="F212" s="28"/>
      <c r="G212" s="45"/>
      <c r="H212" s="28"/>
    </row>
    <row r="213" spans="1:8" ht="16.7" customHeight="1">
      <c r="B213" s="66">
        <f>IF(SPECIFIKACIJA!A213="*",INT(MAX(SPECIFIKACIJA!B$3:B212)+1),IF(SPECIFIKACIJA!A213="**",ROUNDDOWN(MAX(SPECIFIKACIJA!B$3:B212)+0.01,2),IF(SPECIFIKACIJA!A213="***",MAX(SPECIFIKACIJA!B$3:B212)+0.01,0)))</f>
        <v>0</v>
      </c>
      <c r="C213" s="212"/>
      <c r="D213" s="31"/>
      <c r="E213" s="31"/>
      <c r="F213" s="28"/>
      <c r="G213" s="45"/>
      <c r="H213" s="28"/>
    </row>
    <row r="214" spans="1:8" ht="13.5" customHeight="1">
      <c r="B214" s="66">
        <f>IF(SPECIFIKACIJA!A214="*",INT(MAX(SPECIFIKACIJA!B$3:B213)+1),IF(SPECIFIKACIJA!A214="**",ROUNDDOWN(MAX(SPECIFIKACIJA!B$3:B213)+0.01,2),IF(SPECIFIKACIJA!A214="***",MAX(SPECIFIKACIJA!B$3:B213)+0.01,0)))</f>
        <v>0</v>
      </c>
      <c r="C214" s="212"/>
      <c r="D214" s="31"/>
      <c r="E214" s="31"/>
      <c r="F214" s="28"/>
      <c r="G214" s="45"/>
      <c r="H214" s="28"/>
    </row>
    <row r="215" spans="1:8" s="33" customFormat="1" ht="24.75" customHeight="1">
      <c r="A215" s="194"/>
      <c r="B215" s="106"/>
      <c r="C215" s="185" t="s">
        <v>198</v>
      </c>
      <c r="D215" s="109"/>
      <c r="E215" s="110"/>
      <c r="F215" s="36"/>
      <c r="G215" s="111"/>
      <c r="H215" s="36"/>
    </row>
    <row r="216" spans="1:8" ht="24.75" customHeight="1">
      <c r="C216" s="52"/>
      <c r="D216" s="103"/>
      <c r="E216" s="103"/>
      <c r="F216" s="104"/>
      <c r="G216" s="104"/>
      <c r="H216" s="39"/>
    </row>
    <row r="217" spans="1:8" ht="13.5" customHeight="1">
      <c r="C217" s="188"/>
      <c r="D217" s="31"/>
      <c r="E217" s="31"/>
      <c r="F217" s="28"/>
      <c r="G217" s="45"/>
      <c r="H217" s="28"/>
    </row>
    <row r="218" spans="1:8" s="79" customFormat="1" ht="16.7" customHeight="1">
      <c r="A218" s="193"/>
      <c r="B218" s="66">
        <f>IF(SPECIFIKACIJA!A218="*",INT(MAX(SPECIFIKACIJA!B$3:B214)+1),IF(SPECIFIKACIJA!A218="**",ROUNDDOWN(MAX(SPECIFIKACIJA!B$3:B214)+0.01,2),IF(SPECIFIKACIJA!A218="***",MAX(SPECIFIKACIJA!B$3:B214)+0.01,0)))</f>
        <v>0</v>
      </c>
      <c r="C218" s="41" t="s">
        <v>140</v>
      </c>
      <c r="D218" s="76" t="s">
        <v>141</v>
      </c>
      <c r="E218" s="113">
        <v>20</v>
      </c>
      <c r="F218" s="52"/>
      <c r="G218" s="78">
        <f>SPECIFIKACIJA!E218*SPECIFIKACIJA!F218</f>
        <v>0</v>
      </c>
      <c r="H218" s="43"/>
    </row>
    <row r="219" spans="1:8" s="79" customFormat="1" ht="16.7" customHeight="1">
      <c r="A219" s="193"/>
      <c r="B219" s="66">
        <f>IF(SPECIFIKACIJA!A219="*",INT(MAX(SPECIFIKACIJA!B$3:B218)+1),IF(SPECIFIKACIJA!A219="**",ROUNDDOWN(MAX(SPECIFIKACIJA!B$3:B218)+0.01,2),IF(SPECIFIKACIJA!A219="***",MAX(SPECIFIKACIJA!B$3:B218)+0.01,0)))</f>
        <v>0</v>
      </c>
      <c r="C219" s="41" t="s">
        <v>142</v>
      </c>
      <c r="D219" s="76" t="s">
        <v>141</v>
      </c>
      <c r="E219" s="113">
        <v>5</v>
      </c>
      <c r="F219" s="52"/>
      <c r="G219" s="78">
        <f>SPECIFIKACIJA!E219*SPECIFIKACIJA!F219</f>
        <v>0</v>
      </c>
      <c r="H219" s="43"/>
    </row>
    <row r="220" spans="1:8" s="79" customFormat="1" ht="16.7" customHeight="1">
      <c r="A220" s="193"/>
      <c r="B220" s="66">
        <f>IF(SPECIFIKACIJA!A220="*",INT(MAX(SPECIFIKACIJA!B$3:B219)+1),IF(SPECIFIKACIJA!A220="**",ROUNDDOWN(MAX(SPECIFIKACIJA!B$3:B219)+0.01,2),IF(SPECIFIKACIJA!A220="***",MAX(SPECIFIKACIJA!B$3:B219)+0.01,0)))</f>
        <v>0</v>
      </c>
      <c r="C220" s="41" t="s">
        <v>143</v>
      </c>
      <c r="D220" s="76" t="s">
        <v>141</v>
      </c>
      <c r="E220" s="113">
        <v>5</v>
      </c>
      <c r="F220" s="52"/>
      <c r="G220" s="78">
        <f>SPECIFIKACIJA!E220*SPECIFIKACIJA!F220</f>
        <v>0</v>
      </c>
      <c r="H220" s="43"/>
    </row>
    <row r="221" spans="1:8" s="79" customFormat="1" ht="16.7" customHeight="1">
      <c r="A221" s="193"/>
      <c r="B221" s="66">
        <f>IF(SPECIFIKACIJA!A221="*",INT(MAX(SPECIFIKACIJA!B$3:B220)+1),IF(SPECIFIKACIJA!A221="**",ROUNDDOWN(MAX(SPECIFIKACIJA!B$3:B220)+0.01,2),IF(SPECIFIKACIJA!A221="***",MAX(SPECIFIKACIJA!B$3:B220)+0.01,0)))</f>
        <v>0</v>
      </c>
      <c r="C221" s="41" t="s">
        <v>144</v>
      </c>
      <c r="D221" s="76" t="s">
        <v>141</v>
      </c>
      <c r="E221" s="113">
        <v>25</v>
      </c>
      <c r="F221" s="52"/>
      <c r="G221" s="78">
        <f>SPECIFIKACIJA!E221*SPECIFIKACIJA!F221</f>
        <v>0</v>
      </c>
      <c r="H221" s="43"/>
    </row>
    <row r="222" spans="1:8" s="79" customFormat="1" ht="16.7" customHeight="1">
      <c r="A222" s="193"/>
      <c r="B222" s="66">
        <f>IF(SPECIFIKACIJA!A222="*",INT(MAX(SPECIFIKACIJA!B$3:B221)+1),IF(SPECIFIKACIJA!A222="**",ROUNDDOWN(MAX(SPECIFIKACIJA!B$3:B221)+0.01,2),IF(SPECIFIKACIJA!A222="***",MAX(SPECIFIKACIJA!B$3:B221)+0.01,0)))</f>
        <v>0</v>
      </c>
      <c r="C222" s="41" t="s">
        <v>145</v>
      </c>
      <c r="D222" s="76" t="s">
        <v>141</v>
      </c>
      <c r="E222" s="113">
        <v>10</v>
      </c>
      <c r="F222" s="52"/>
      <c r="G222" s="78">
        <f>SPECIFIKACIJA!E222*SPECIFIKACIJA!F222</f>
        <v>0</v>
      </c>
      <c r="H222" s="43"/>
    </row>
    <row r="223" spans="1:8" s="79" customFormat="1" ht="16.7" customHeight="1">
      <c r="A223" s="193"/>
      <c r="B223" s="66">
        <f>IF(SPECIFIKACIJA!A223="*",INT(MAX(SPECIFIKACIJA!B$3:B222)+1),IF(SPECIFIKACIJA!A223="**",ROUNDDOWN(MAX(SPECIFIKACIJA!B$3:B222)+0.01,2),IF(SPECIFIKACIJA!A223="***",MAX(SPECIFIKACIJA!B$3:B222)+0.01,0)))</f>
        <v>0</v>
      </c>
      <c r="C223" s="41"/>
      <c r="D223" s="115"/>
      <c r="E223" s="110"/>
      <c r="F223" s="39"/>
      <c r="G223" s="104"/>
      <c r="H223" s="43"/>
    </row>
    <row r="224" spans="1:8" s="105" customFormat="1" ht="12.75" customHeight="1">
      <c r="A224" s="195" t="s">
        <v>56</v>
      </c>
      <c r="B224" s="66">
        <f>IF(SPECIFIKACIJA!A224="*",INT(MAX(SPECIFIKACIJA!B$3:B223)+1),IF(SPECIFIKACIJA!A224="**",ROUNDDOWN(MAX(SPECIFIKACIJA!B$3:B223)+0.01,2),IF(SPECIFIKACIJA!A224="***",MAX(SPECIFIKACIJA!B$3:B223)+0.01,0)))</f>
        <v>2.15</v>
      </c>
      <c r="C224" s="211" t="s">
        <v>147</v>
      </c>
      <c r="D224" s="121"/>
      <c r="E224" s="121"/>
      <c r="F224" s="120"/>
      <c r="G224" s="122"/>
      <c r="H224" s="120"/>
    </row>
    <row r="225" spans="1:8" s="105" customFormat="1" ht="12.75" customHeight="1">
      <c r="A225" s="194"/>
      <c r="B225" s="66">
        <f>IF(SPECIFIKACIJA!A225="*",INT(MAX(SPECIFIKACIJA!B$3:B224)+1),IF(SPECIFIKACIJA!A225="**",ROUNDDOWN(MAX(SPECIFIKACIJA!B$3:B224)+0.01,2),IF(SPECIFIKACIJA!A225="***",MAX(SPECIFIKACIJA!B$3:B224)+0.01,0)))</f>
        <v>0</v>
      </c>
      <c r="C225" s="211"/>
      <c r="H225" s="120"/>
    </row>
    <row r="226" spans="1:8" s="105" customFormat="1" ht="12.75" customHeight="1">
      <c r="A226" s="194"/>
      <c r="B226" s="66">
        <f>IF(SPECIFIKACIJA!A226="*",INT(MAX(SPECIFIKACIJA!B$3:B225)+1),IF(SPECIFIKACIJA!A226="**",ROUNDDOWN(MAX(SPECIFIKACIJA!B$3:B225)+0.01,2),IF(SPECIFIKACIJA!A226="***",MAX(SPECIFIKACIJA!B$3:B225)+0.01,0)))</f>
        <v>0</v>
      </c>
      <c r="C226" s="211"/>
      <c r="D226" s="76" t="s">
        <v>141</v>
      </c>
      <c r="E226" s="113">
        <f>SUM(SPECIFIKACIJA!E199:E203)</f>
        <v>65</v>
      </c>
      <c r="F226" s="52"/>
      <c r="G226" s="78">
        <f>SPECIFIKACIJA!E226*SPECIFIKACIJA!F226</f>
        <v>0</v>
      </c>
      <c r="H226" s="120"/>
    </row>
    <row r="227" spans="1:8" s="105" customFormat="1" ht="12.75" customHeight="1">
      <c r="A227" s="194"/>
      <c r="B227" s="66">
        <f>IF(SPECIFIKACIJA!A227="*",INT(MAX(SPECIFIKACIJA!B$3:B226)+1),IF(SPECIFIKACIJA!A227="**",ROUNDDOWN(MAX(SPECIFIKACIJA!B$3:B226)+0.01,2),IF(SPECIFIKACIJA!A227="***",MAX(SPECIFIKACIJA!B$3:B226)+0.01,0)))</f>
        <v>0</v>
      </c>
      <c r="C227" s="123"/>
      <c r="D227" s="115"/>
      <c r="E227" s="110"/>
      <c r="F227" s="39"/>
      <c r="G227" s="104"/>
      <c r="H227" s="120"/>
    </row>
    <row r="228" spans="1:8" s="105" customFormat="1" ht="12.75" customHeight="1">
      <c r="A228" s="195" t="s">
        <v>56</v>
      </c>
      <c r="B228" s="66">
        <f>IF(SPECIFIKACIJA!A228="*",INT(MAX(SPECIFIKACIJA!B$3:B227)+1),IF(SPECIFIKACIJA!A228="**",ROUNDDOWN(MAX(SPECIFIKACIJA!B$3:B227)+0.01,2),IF(SPECIFIKACIJA!A228="***",MAX(SPECIFIKACIJA!B$3:B227)+0.01,0)))</f>
        <v>2.16</v>
      </c>
      <c r="C228" s="211" t="s">
        <v>148</v>
      </c>
      <c r="D228" s="121"/>
      <c r="E228" s="121"/>
      <c r="F228" s="120"/>
      <c r="G228" s="122"/>
      <c r="H228" s="120"/>
    </row>
    <row r="229" spans="1:8" s="105" customFormat="1" ht="12.75" customHeight="1">
      <c r="A229" s="194"/>
      <c r="B229" s="66">
        <f>IF(SPECIFIKACIJA!A229="*",INT(MAX(SPECIFIKACIJA!B$3:B228)+1),IF(SPECIFIKACIJA!A229="**",ROUNDDOWN(MAX(SPECIFIKACIJA!B$3:B228)+0.01,2),IF(SPECIFIKACIJA!A229="***",MAX(SPECIFIKACIJA!B$3:B228)+0.01,0)))</f>
        <v>0</v>
      </c>
      <c r="C229" s="211"/>
      <c r="D229" s="121"/>
      <c r="E229" s="121"/>
      <c r="F229" s="120"/>
      <c r="G229" s="122"/>
      <c r="H229" s="120"/>
    </row>
    <row r="230" spans="1:8" s="105" customFormat="1" ht="12.75" customHeight="1">
      <c r="A230" s="194"/>
      <c r="B230" s="66">
        <f>IF(SPECIFIKACIJA!A230="*",INT(MAX(SPECIFIKACIJA!B$3:B229)+1),IF(SPECIFIKACIJA!A230="**",ROUNDDOWN(MAX(SPECIFIKACIJA!B$3:B229)+0.01,2),IF(SPECIFIKACIJA!A230="***",MAX(SPECIFIKACIJA!B$3:B229)+0.01,0)))</f>
        <v>0</v>
      </c>
      <c r="C230" s="211"/>
      <c r="D230" s="121"/>
      <c r="E230" s="121"/>
      <c r="F230" s="120"/>
      <c r="G230" s="122"/>
      <c r="H230" s="120"/>
    </row>
    <row r="231" spans="1:8" s="105" customFormat="1" ht="12.75" customHeight="1">
      <c r="A231" s="194"/>
      <c r="B231" s="66">
        <f>IF(SPECIFIKACIJA!A231="*",INT(MAX(SPECIFIKACIJA!B$3:B230)+1),IF(SPECIFIKACIJA!A231="**",ROUNDDOWN(MAX(SPECIFIKACIJA!B$3:B230)+0.01,2),IF(SPECIFIKACIJA!A231="***",MAX(SPECIFIKACIJA!B$3:B230)+0.01,0)))</f>
        <v>0</v>
      </c>
      <c r="C231" s="211"/>
      <c r="D231" s="112" t="s">
        <v>58</v>
      </c>
      <c r="E231" s="113">
        <v>2</v>
      </c>
      <c r="F231" s="52"/>
      <c r="G231" s="114">
        <f>SPECIFIKACIJA!E231*SPECIFIKACIJA!F231</f>
        <v>0</v>
      </c>
      <c r="H231" s="120"/>
    </row>
    <row r="232" spans="1:8" s="105" customFormat="1" ht="12.75" customHeight="1">
      <c r="A232" s="194"/>
      <c r="B232" s="66">
        <f>IF(SPECIFIKACIJA!A232="*",INT(MAX(SPECIFIKACIJA!B$3:B231)+1),IF(SPECIFIKACIJA!A232="**",ROUNDDOWN(MAX(SPECIFIKACIJA!B$3:B231)+0.01,2),IF(SPECIFIKACIJA!A232="***",MAX(SPECIFIKACIJA!B$3:B231)+0.01,0)))</f>
        <v>0</v>
      </c>
      <c r="C232" s="123"/>
      <c r="D232" s="109"/>
      <c r="E232" s="110"/>
      <c r="F232" s="36"/>
      <c r="G232" s="111"/>
      <c r="H232" s="120"/>
    </row>
    <row r="233" spans="1:8" s="33" customFormat="1" ht="12.75" customHeight="1">
      <c r="A233" s="195" t="s">
        <v>56</v>
      </c>
      <c r="B233" s="66">
        <f>IF(SPECIFIKACIJA!A233="*",INT(MAX(SPECIFIKACIJA!B$3:B232)+1),IF(SPECIFIKACIJA!A233="**",ROUNDDOWN(MAX(SPECIFIKACIJA!B$3:B232)+0.01,2),IF(SPECIFIKACIJA!A233="***",MAX(SPECIFIKACIJA!B$3:B232)+0.01,0)))</f>
        <v>2.17</v>
      </c>
      <c r="C233" s="209" t="s">
        <v>149</v>
      </c>
      <c r="D233" s="118"/>
      <c r="E233" s="118"/>
      <c r="F233" s="32"/>
      <c r="H233" s="32"/>
    </row>
    <row r="234" spans="1:8" s="33" customFormat="1" ht="16.7" customHeight="1">
      <c r="A234" s="194"/>
      <c r="B234" s="66">
        <f>IF(SPECIFIKACIJA!A234="*",INT(MAX(SPECIFIKACIJA!B$3:B233)+1),IF(SPECIFIKACIJA!A234="**",ROUNDDOWN(MAX(SPECIFIKACIJA!B$3:B233)+0.01,2),IF(SPECIFIKACIJA!A234="***",MAX(SPECIFIKACIJA!B$3:B233)+0.01,0)))</f>
        <v>0</v>
      </c>
      <c r="C234" s="209"/>
      <c r="D234" s="112" t="s">
        <v>58</v>
      </c>
      <c r="E234" s="113">
        <v>4</v>
      </c>
      <c r="F234" s="52"/>
      <c r="G234" s="114">
        <f>SPECIFIKACIJA!E234*SPECIFIKACIJA!F234</f>
        <v>0</v>
      </c>
      <c r="H234" s="32"/>
    </row>
    <row r="235" spans="1:8" s="33" customFormat="1" ht="16.7" customHeight="1">
      <c r="A235" s="194"/>
      <c r="B235" s="66">
        <f>IF(SPECIFIKACIJA!A235="*",INT(MAX(SPECIFIKACIJA!B$3:B234)+1),IF(SPECIFIKACIJA!A235="**",ROUNDDOWN(MAX(SPECIFIKACIJA!B$3:B234)+0.01,2),IF(SPECIFIKACIJA!A235="***",MAX(SPECIFIKACIJA!B$3:B234)+0.01,0)))</f>
        <v>0</v>
      </c>
      <c r="C235" s="119"/>
      <c r="F235" s="32"/>
      <c r="H235" s="32"/>
    </row>
    <row r="236" spans="1:8" s="105" customFormat="1" ht="12.75" customHeight="1">
      <c r="A236" s="195" t="s">
        <v>56</v>
      </c>
      <c r="B236" s="66">
        <f>IF(SPECIFIKACIJA!A236="*",INT(MAX(SPECIFIKACIJA!B$3:B235)+1),IF(SPECIFIKACIJA!A236="**",ROUNDDOWN(MAX(SPECIFIKACIJA!B$3:B235)+0.01,2),IF(SPECIFIKACIJA!A236="***",MAX(SPECIFIKACIJA!B$3:B235)+0.01,0)))</f>
        <v>2.1800000000000002</v>
      </c>
      <c r="C236" s="211" t="s">
        <v>150</v>
      </c>
      <c r="D236" s="121"/>
      <c r="E236" s="121"/>
      <c r="F236" s="120"/>
      <c r="G236" s="122"/>
      <c r="H236" s="120"/>
    </row>
    <row r="237" spans="1:8" s="105" customFormat="1" ht="12.75" customHeight="1">
      <c r="A237" s="194"/>
      <c r="B237" s="66">
        <f>IF(SPECIFIKACIJA!A237="*",INT(MAX(SPECIFIKACIJA!B$3:B236)+1),IF(SPECIFIKACIJA!A237="**",ROUNDDOWN(MAX(SPECIFIKACIJA!B$3:B236)+0.01,2),IF(SPECIFIKACIJA!A237="***",MAX(SPECIFIKACIJA!B$3:B236)+0.01,0)))</f>
        <v>0</v>
      </c>
      <c r="C237" s="211"/>
      <c r="D237" s="112" t="s">
        <v>58</v>
      </c>
      <c r="E237" s="113">
        <v>2</v>
      </c>
      <c r="F237" s="52"/>
      <c r="G237" s="114">
        <f>SPECIFIKACIJA!E237*SPECIFIKACIJA!F237</f>
        <v>0</v>
      </c>
      <c r="H237" s="120"/>
    </row>
    <row r="238" spans="1:8" s="105" customFormat="1" ht="12.75" customHeight="1">
      <c r="A238" s="194"/>
      <c r="B238" s="66">
        <f>IF(SPECIFIKACIJA!A238="*",INT(MAX(SPECIFIKACIJA!B$3:B237)+1),IF(SPECIFIKACIJA!A238="**",ROUNDDOWN(MAX(SPECIFIKACIJA!B$3:B237)+0.01,2),IF(SPECIFIKACIJA!A238="***",MAX(SPECIFIKACIJA!B$3:B237)+0.01,0)))</f>
        <v>0</v>
      </c>
      <c r="C238" s="123"/>
      <c r="D238" s="121"/>
      <c r="E238" s="121"/>
      <c r="F238" s="120"/>
      <c r="G238" s="122"/>
      <c r="H238" s="120"/>
    </row>
    <row r="239" spans="1:8" s="33" customFormat="1" ht="12.75" customHeight="1">
      <c r="A239" s="195" t="s">
        <v>56</v>
      </c>
      <c r="B239" s="66">
        <f>IF(SPECIFIKACIJA!A239="*",INT(MAX(SPECIFIKACIJA!B$3:B238)+1),IF(SPECIFIKACIJA!A239="**",ROUNDDOWN(MAX(SPECIFIKACIJA!B$3:B238)+0.01,2),IF(SPECIFIKACIJA!A239="***",MAX(SPECIFIKACIJA!B$3:B238)+0.01,0)))</f>
        <v>2.19</v>
      </c>
      <c r="C239" s="209" t="s">
        <v>151</v>
      </c>
      <c r="D239" s="117"/>
      <c r="E239" s="117"/>
      <c r="F239" s="36"/>
      <c r="G239" s="37"/>
      <c r="H239" s="36"/>
    </row>
    <row r="240" spans="1:8" s="33" customFormat="1" ht="16.7" customHeight="1">
      <c r="A240" s="194"/>
      <c r="B240" s="66">
        <f>IF(SPECIFIKACIJA!A240="*",INT(MAX(SPECIFIKACIJA!B$3:B239)+1),IF(SPECIFIKACIJA!A240="**",ROUNDDOWN(MAX(SPECIFIKACIJA!B$3:B239)+0.01,2),IF(SPECIFIKACIJA!A240="***",MAX(SPECIFIKACIJA!B$3:B239)+0.01,0)))</f>
        <v>0</v>
      </c>
      <c r="C240" s="209"/>
      <c r="D240" s="117"/>
      <c r="E240" s="117"/>
      <c r="F240" s="36"/>
      <c r="G240" s="37"/>
      <c r="H240" s="36"/>
    </row>
    <row r="241" spans="1:11" s="33" customFormat="1" ht="16.7" customHeight="1">
      <c r="A241" s="194"/>
      <c r="B241" s="66">
        <f>IF(SPECIFIKACIJA!A241="*",INT(MAX(SPECIFIKACIJA!B$3:B240)+1),IF(SPECIFIKACIJA!A241="**",ROUNDDOWN(MAX(SPECIFIKACIJA!B$3:B240)+0.01,2),IF(SPECIFIKACIJA!A241="***",MAX(SPECIFIKACIJA!B$3:B240)+0.01,0)))</f>
        <v>0</v>
      </c>
      <c r="C241" s="209"/>
      <c r="D241" s="112" t="s">
        <v>58</v>
      </c>
      <c r="E241" s="113">
        <v>1</v>
      </c>
      <c r="F241" s="52"/>
      <c r="G241" s="114">
        <f>SPECIFIKACIJA!E241*SPECIFIKACIJA!F241</f>
        <v>0</v>
      </c>
      <c r="H241" s="36"/>
    </row>
    <row r="242" spans="1:11" s="33" customFormat="1" ht="16.7" customHeight="1">
      <c r="A242" s="194"/>
      <c r="B242" s="66">
        <f>IF(SPECIFIKACIJA!A242="*",INT(MAX(SPECIFIKACIJA!B$3:B241)+1),IF(SPECIFIKACIJA!A242="**",ROUNDDOWN(MAX(SPECIFIKACIJA!B$3:B241)+0.01,2),IF(SPECIFIKACIJA!A242="***",MAX(SPECIFIKACIJA!B$3:B241)+0.01,0)))</f>
        <v>0</v>
      </c>
      <c r="C242" s="187"/>
      <c r="D242" s="109"/>
      <c r="E242" s="110"/>
      <c r="F242" s="36"/>
      <c r="G242" s="111"/>
      <c r="H242" s="36"/>
    </row>
    <row r="243" spans="1:11" s="33" customFormat="1" ht="12.75" customHeight="1">
      <c r="A243" s="194" t="s">
        <v>56</v>
      </c>
      <c r="B243" s="66">
        <f>IF(SPECIFIKACIJA!A243="*",INT(MAX(SPECIFIKACIJA!B$3:B242)+1),IF(SPECIFIKACIJA!A243="**",ROUNDDOWN(MAX(SPECIFIKACIJA!B$3:B242)+0.01,2),IF(SPECIFIKACIJA!A243="***",MAX(SPECIFIKACIJA!B$3:B242)+0.01,0)))</f>
        <v>2.2000000000000002</v>
      </c>
      <c r="C243" s="208" t="s">
        <v>152</v>
      </c>
      <c r="D243" s="31"/>
      <c r="E243" s="31"/>
      <c r="F243" s="32"/>
      <c r="G243" s="46"/>
      <c r="H243" s="32"/>
    </row>
    <row r="244" spans="1:11" s="33" customFormat="1" ht="12.75" customHeight="1">
      <c r="A244" s="194"/>
      <c r="B244" s="66">
        <f>IF(SPECIFIKACIJA!A244="*",INT(MAX(SPECIFIKACIJA!B$3:B243)+1),IF(SPECIFIKACIJA!A244="**",ROUNDDOWN(MAX(SPECIFIKACIJA!B$3:B243)+0.01,2),IF(SPECIFIKACIJA!A244="***",MAX(SPECIFIKACIJA!B$3:B243)+0.01,0)))</f>
        <v>0</v>
      </c>
      <c r="C244" s="208"/>
      <c r="D244" s="31"/>
      <c r="E244" s="31"/>
      <c r="F244" s="32"/>
      <c r="G244" s="46"/>
      <c r="H244" s="32"/>
    </row>
    <row r="245" spans="1:11" s="33" customFormat="1" ht="12.75" customHeight="1">
      <c r="A245" s="194"/>
      <c r="B245" s="66">
        <f>IF(SPECIFIKACIJA!A245="*",INT(MAX(SPECIFIKACIJA!B$3:B244)+1),IF(SPECIFIKACIJA!A245="**",ROUNDDOWN(MAX(SPECIFIKACIJA!B$3:B244)+0.01,2),IF(SPECIFIKACIJA!A245="***",MAX(SPECIFIKACIJA!B$3:B244)+0.01,0)))</f>
        <v>0</v>
      </c>
      <c r="C245" s="208"/>
      <c r="D245" s="31"/>
      <c r="E245" s="31"/>
      <c r="F245" s="32"/>
      <c r="G245" s="46"/>
      <c r="H245" s="32"/>
    </row>
    <row r="246" spans="1:11" s="33" customFormat="1" ht="12.75" customHeight="1">
      <c r="A246" s="194"/>
      <c r="B246" s="66">
        <f>IF(SPECIFIKACIJA!A246="*",INT(MAX(SPECIFIKACIJA!B$3:B245)+1),IF(SPECIFIKACIJA!A246="**",ROUNDDOWN(MAX(SPECIFIKACIJA!B$3:B245)+0.01,2),IF(SPECIFIKACIJA!A246="***",MAX(SPECIFIKACIJA!B$3:B245)+0.01,0)))</f>
        <v>0</v>
      </c>
      <c r="C246" s="30" t="s">
        <v>144</v>
      </c>
      <c r="D246" s="112" t="s">
        <v>141</v>
      </c>
      <c r="E246" s="113">
        <v>6</v>
      </c>
      <c r="F246" s="52"/>
      <c r="G246" s="114">
        <f>SPECIFIKACIJA!E246*SPECIFIKACIJA!F246</f>
        <v>0</v>
      </c>
      <c r="H246" s="32"/>
    </row>
    <row r="247" spans="1:11" s="33" customFormat="1" ht="16.7" customHeight="1">
      <c r="A247" s="194"/>
      <c r="B247" s="66">
        <f>IF(SPECIFIKACIJA!A247="*",INT(MAX(SPECIFIKACIJA!B$3:B246)+1),IF(SPECIFIKACIJA!A247="**",ROUNDDOWN(MAX(SPECIFIKACIJA!B$3:B246)+0.01,2),IF(SPECIFIKACIJA!A247="***",MAX(SPECIFIKACIJA!B$3:B246)+0.01,0)))</f>
        <v>0</v>
      </c>
      <c r="C247" s="187"/>
      <c r="D247" s="109"/>
      <c r="E247" s="110"/>
      <c r="F247" s="36"/>
      <c r="G247" s="111"/>
      <c r="H247" s="36"/>
    </row>
    <row r="248" spans="1:11" s="105" customFormat="1" ht="12.75" customHeight="1">
      <c r="A248" s="195" t="s">
        <v>56</v>
      </c>
      <c r="B248" s="66">
        <f>IF(SPECIFIKACIJA!A248="*",INT(MAX(SPECIFIKACIJA!B$3:B247)+1),IF(SPECIFIKACIJA!A248="**",ROUNDDOWN(MAX(SPECIFIKACIJA!B$3:B247)+0.01,2),IF(SPECIFIKACIJA!A248="***",MAX(SPECIFIKACIJA!B$3:B247)+0.01,0)))</f>
        <v>2.21</v>
      </c>
      <c r="C248" s="209" t="s">
        <v>153</v>
      </c>
      <c r="D248" s="118"/>
      <c r="E248" s="118"/>
      <c r="F248" s="120"/>
      <c r="G248" s="122">
        <f>IF(N(SPECIFIKACIJA!D248)=0,0,"Kn")</f>
        <v>0</v>
      </c>
      <c r="H248" s="120">
        <f>IF(N(SPECIFIKACIJA!D248)=0,0,SPECIFIKACIJA!F248*SPECIFIKACIJA!D248)</f>
        <v>0</v>
      </c>
    </row>
    <row r="249" spans="1:11" s="105" customFormat="1" ht="16.7" customHeight="1">
      <c r="A249" s="196"/>
      <c r="B249" s="66">
        <f>IF(SPECIFIKACIJA!A249="*",INT(MAX(SPECIFIKACIJA!B$3:B248)+1),IF(SPECIFIKACIJA!A249="**",ROUNDDOWN(MAX(SPECIFIKACIJA!B$3:B248)+0.01,2),IF(SPECIFIKACIJA!A249="***",MAX(SPECIFIKACIJA!B$3:B248)+0.01,0)))</f>
        <v>0</v>
      </c>
      <c r="C249" s="209"/>
      <c r="D249" s="112" t="s">
        <v>58</v>
      </c>
      <c r="E249" s="113">
        <v>45</v>
      </c>
      <c r="F249" s="52"/>
      <c r="G249" s="114">
        <f>SPECIFIKACIJA!E249*SPECIFIKACIJA!F249</f>
        <v>0</v>
      </c>
      <c r="H249" s="120">
        <f>IF(N(SPECIFIKACIJA!D249)=0,0,SPECIFIKACIJA!F249*SPECIFIKACIJA!D249)</f>
        <v>0</v>
      </c>
    </row>
    <row r="250" spans="1:11" s="105" customFormat="1" ht="16.7" customHeight="1">
      <c r="A250" s="196"/>
      <c r="B250" s="66">
        <f>IF(SPECIFIKACIJA!A250="*",INT(MAX(SPECIFIKACIJA!B$3:B249)+1),IF(SPECIFIKACIJA!A250="**",ROUNDDOWN(MAX(SPECIFIKACIJA!B$3:B249)+0.01,2),IF(SPECIFIKACIJA!A250="***",MAX(SPECIFIKACIJA!B$3:B249)+0.01,0)))</f>
        <v>0</v>
      </c>
      <c r="C250" s="124"/>
      <c r="E250" s="122" t="str">
        <f>IF(OR(SPECIFIKACIJA!D250="",SPECIFIKACIJA!D250=1),"","a")</f>
        <v/>
      </c>
      <c r="F250" s="120"/>
      <c r="G250" s="122">
        <f>IF(N(SPECIFIKACIJA!D250)=0,0,"Kn")</f>
        <v>0</v>
      </c>
      <c r="H250" s="120">
        <f>IF(N(SPECIFIKACIJA!D250)=0,0,SPECIFIKACIJA!F250*SPECIFIKACIJA!D250)</f>
        <v>0</v>
      </c>
    </row>
    <row r="251" spans="1:11" s="33" customFormat="1" ht="16.7" customHeight="1">
      <c r="A251" s="195" t="s">
        <v>56</v>
      </c>
      <c r="B251" s="66">
        <f>IF(SPECIFIKACIJA!A251="*",INT(MAX(SPECIFIKACIJA!B$3:B250)+1),IF(SPECIFIKACIJA!A251="**",ROUNDDOWN(MAX(SPECIFIKACIJA!B$3:B250)+0.01,2),IF(SPECIFIKACIJA!A251="***",MAX(SPECIFIKACIJA!B$3:B250)+0.01,0)))</f>
        <v>2.2200000000000002</v>
      </c>
      <c r="C251" s="119" t="s">
        <v>154</v>
      </c>
      <c r="D251" s="112" t="s">
        <v>58</v>
      </c>
      <c r="E251" s="113">
        <v>1</v>
      </c>
      <c r="F251" s="52"/>
      <c r="G251" s="114">
        <f>SPECIFIKACIJA!E251*SPECIFIKACIJA!F251</f>
        <v>0</v>
      </c>
      <c r="H251" s="32"/>
    </row>
    <row r="252" spans="1:11" s="33" customFormat="1" ht="14.65" customHeight="1">
      <c r="A252" s="195"/>
      <c r="B252" s="66"/>
      <c r="C252" s="119"/>
      <c r="D252" s="109"/>
      <c r="E252" s="110"/>
      <c r="F252" s="36"/>
      <c r="G252" s="111"/>
      <c r="H252" s="32"/>
    </row>
    <row r="253" spans="1:11" s="33" customFormat="1" ht="12.75" customHeight="1">
      <c r="A253" s="195" t="s">
        <v>56</v>
      </c>
      <c r="B253" s="66">
        <f>IF(SPECIFIKACIJA!A253="*",INT(MAX(SPECIFIKACIJA!B$3:B252)+1),IF(SPECIFIKACIJA!A253="**",ROUNDDOWN(MAX(SPECIFIKACIJA!B$3:B252)+0.01,2),IF(SPECIFIKACIJA!A253="***",MAX(SPECIFIKACIJA!B$3:B252)+0.01,0)))</f>
        <v>2.23</v>
      </c>
      <c r="C253" s="209" t="s">
        <v>155</v>
      </c>
      <c r="D253" s="118"/>
      <c r="E253" s="118"/>
      <c r="F253" s="32"/>
      <c r="G253" s="46">
        <f>IF(N(SPECIFIKACIJA!D253)=0,0,"Kn")</f>
        <v>0</v>
      </c>
      <c r="H253" s="32"/>
      <c r="J253" s="118"/>
      <c r="K253" s="118"/>
    </row>
    <row r="254" spans="1:11" s="33" customFormat="1" ht="16.7" customHeight="1">
      <c r="A254" s="194"/>
      <c r="B254" s="66">
        <f>IF(SPECIFIKACIJA!A254="*",INT(MAX(SPECIFIKACIJA!B$3:B253)+1),IF(SPECIFIKACIJA!A254="**",ROUNDDOWN(MAX(SPECIFIKACIJA!B$3:B253)+0.01,2),IF(SPECIFIKACIJA!A254="***",MAX(SPECIFIKACIJA!B$3:B253)+0.01,0)))</f>
        <v>0</v>
      </c>
      <c r="C254" s="209"/>
      <c r="D254" s="118"/>
      <c r="E254" s="118"/>
      <c r="F254" s="32"/>
      <c r="G254" s="46">
        <f>IF(N(SPECIFIKACIJA!D254)=0,0,"Kn")</f>
        <v>0</v>
      </c>
      <c r="H254" s="32"/>
      <c r="J254" s="118"/>
      <c r="K254" s="118"/>
    </row>
    <row r="255" spans="1:11" s="33" customFormat="1" ht="16.7" customHeight="1">
      <c r="A255" s="194"/>
      <c r="B255" s="66">
        <f>IF(SPECIFIKACIJA!A255="*",INT(MAX(SPECIFIKACIJA!B$3:B254)+1),IF(SPECIFIKACIJA!A255="**",ROUNDDOWN(MAX(SPECIFIKACIJA!B$3:B254)+0.01,2),IF(SPECIFIKACIJA!A255="***",MAX(SPECIFIKACIJA!B$3:B254)+0.01,0)))</f>
        <v>0</v>
      </c>
      <c r="C255" s="209"/>
      <c r="H255" s="32"/>
      <c r="J255" s="118"/>
      <c r="K255" s="118"/>
    </row>
    <row r="256" spans="1:11" s="33" customFormat="1" ht="16.7" customHeight="1">
      <c r="A256" s="195"/>
      <c r="B256" s="66"/>
      <c r="C256" s="209"/>
      <c r="D256" s="112" t="s">
        <v>58</v>
      </c>
      <c r="E256" s="113">
        <v>1</v>
      </c>
      <c r="F256" s="52"/>
      <c r="G256" s="114">
        <f>SPECIFIKACIJA!E256*SPECIFIKACIJA!F256</f>
        <v>0</v>
      </c>
      <c r="H256" s="32"/>
    </row>
    <row r="257" spans="1:11" s="33" customFormat="1" ht="16.7" customHeight="1">
      <c r="A257" s="195"/>
      <c r="B257" s="66">
        <f>IF(SPECIFIKACIJA!A257="*",INT(MAX(SPECIFIKACIJA!B$3:B251)+1),IF(SPECIFIKACIJA!A257="**",ROUNDDOWN(MAX(SPECIFIKACIJA!B$3:B251)+0.01,2),IF(SPECIFIKACIJA!A257="***",MAX(SPECIFIKACIJA!B$3:B251)+0.01,0)))</f>
        <v>0</v>
      </c>
      <c r="C257" s="119"/>
      <c r="D257" s="109"/>
      <c r="E257" s="110"/>
      <c r="F257" s="36"/>
      <c r="G257" s="111"/>
      <c r="H257" s="32"/>
    </row>
    <row r="258" spans="1:11" s="33" customFormat="1" ht="12.75" customHeight="1">
      <c r="A258" s="195" t="s">
        <v>56</v>
      </c>
      <c r="B258" s="66">
        <f>IF(SPECIFIKACIJA!A258="*",INT(MAX(SPECIFIKACIJA!B$3:B257)+1),IF(SPECIFIKACIJA!A258="**",ROUNDDOWN(MAX(SPECIFIKACIJA!B$3:B257)+0.01,2),IF(SPECIFIKACIJA!A258="***",MAX(SPECIFIKACIJA!B$3:B257)+0.01,0)))</f>
        <v>2.2400000000000002</v>
      </c>
      <c r="C258" s="209" t="s">
        <v>156</v>
      </c>
      <c r="D258" s="118"/>
      <c r="E258" s="118"/>
      <c r="F258" s="32"/>
      <c r="G258" s="46">
        <f>IF(N(SPECIFIKACIJA!D258)=0,0,"Kn")</f>
        <v>0</v>
      </c>
      <c r="H258" s="32"/>
      <c r="J258" s="118"/>
      <c r="K258" s="118"/>
    </row>
    <row r="259" spans="1:11" s="33" customFormat="1" ht="16.7" customHeight="1">
      <c r="A259" s="194"/>
      <c r="B259" s="66">
        <f>IF(SPECIFIKACIJA!A259="*",INT(MAX(SPECIFIKACIJA!B$3:B258)+1),IF(SPECIFIKACIJA!A259="**",ROUNDDOWN(MAX(SPECIFIKACIJA!B$3:B258)+0.01,2),IF(SPECIFIKACIJA!A259="***",MAX(SPECIFIKACIJA!B$3:B258)+0.01,0)))</f>
        <v>0</v>
      </c>
      <c r="C259" s="209"/>
      <c r="D259" s="118"/>
      <c r="E259" s="118"/>
      <c r="F259" s="32"/>
      <c r="G259" s="46">
        <f>IF(N(SPECIFIKACIJA!D259)=0,0,"Kn")</f>
        <v>0</v>
      </c>
      <c r="H259" s="32"/>
      <c r="J259" s="118"/>
      <c r="K259" s="118"/>
    </row>
    <row r="260" spans="1:11" s="33" customFormat="1" ht="16.7" customHeight="1">
      <c r="A260" s="194"/>
      <c r="B260" s="66">
        <f>IF(SPECIFIKACIJA!A260="*",INT(MAX(SPECIFIKACIJA!B$3:B259)+1),IF(SPECIFIKACIJA!A260="**",ROUNDDOWN(MAX(SPECIFIKACIJA!B$3:B259)+0.01,2),IF(SPECIFIKACIJA!A260="***",MAX(SPECIFIKACIJA!B$3:B259)+0.01,0)))</f>
        <v>0</v>
      </c>
      <c r="C260" s="209"/>
      <c r="D260" s="112" t="s">
        <v>58</v>
      </c>
      <c r="E260" s="113">
        <v>1</v>
      </c>
      <c r="F260" s="52"/>
      <c r="G260" s="114">
        <f>SPECIFIKACIJA!E260*SPECIFIKACIJA!F260</f>
        <v>0</v>
      </c>
      <c r="H260" s="32"/>
      <c r="J260" s="118"/>
      <c r="K260" s="118"/>
    </row>
    <row r="261" spans="1:11" s="33" customFormat="1" ht="16.7" customHeight="1">
      <c r="A261" s="194"/>
      <c r="B261" s="66">
        <f>IF(SPECIFIKACIJA!A261="*",INT(MAX(SPECIFIKACIJA!B$3:B260)+1),IF(SPECIFIKACIJA!A261="**",ROUNDDOWN(MAX(SPECIFIKACIJA!B$3:B260)+0.01,2),IF(SPECIFIKACIJA!A261="***",MAX(SPECIFIKACIJA!B$3:B260)+0.01,0)))</f>
        <v>0</v>
      </c>
      <c r="C261" s="119"/>
      <c r="D261" s="118"/>
      <c r="E261" s="118"/>
      <c r="F261" s="32"/>
      <c r="G261" s="46">
        <f>IF(N(SPECIFIKACIJA!D261)=0,0,"Kn")</f>
        <v>0</v>
      </c>
      <c r="H261" s="32"/>
      <c r="J261" s="118"/>
      <c r="K261" s="118"/>
    </row>
    <row r="262" spans="1:11" s="33" customFormat="1" ht="12.75" customHeight="1">
      <c r="A262" s="195" t="s">
        <v>56</v>
      </c>
      <c r="B262" s="66">
        <f>IF(SPECIFIKACIJA!A262="*",INT(MAX(SPECIFIKACIJA!B$3:B261)+1),IF(SPECIFIKACIJA!A262="**",ROUNDDOWN(MAX(SPECIFIKACIJA!B$3:B261)+0.01,2),IF(SPECIFIKACIJA!A262="***",MAX(SPECIFIKACIJA!B$3:B261)+0.01,0)))</f>
        <v>2.25</v>
      </c>
      <c r="C262" s="209" t="s">
        <v>157</v>
      </c>
      <c r="D262" s="118"/>
      <c r="E262" s="118"/>
      <c r="F262" s="32"/>
      <c r="H262" s="32"/>
    </row>
    <row r="263" spans="1:11" s="33" customFormat="1" ht="16.7" customHeight="1">
      <c r="A263" s="194"/>
      <c r="B263" s="66">
        <f>IF(SPECIFIKACIJA!A263="*",INT(MAX(SPECIFIKACIJA!B$3:B262)+1),IF(SPECIFIKACIJA!A263="**",ROUNDDOWN(MAX(SPECIFIKACIJA!B$3:B262)+0.01,2),IF(SPECIFIKACIJA!A263="***",MAX(SPECIFIKACIJA!B$3:B262)+0.01,0)))</f>
        <v>0</v>
      </c>
      <c r="C263" s="209"/>
      <c r="D263" s="112" t="s">
        <v>58</v>
      </c>
      <c r="E263" s="113">
        <v>1</v>
      </c>
      <c r="F263" s="52"/>
      <c r="G263" s="114">
        <f>SPECIFIKACIJA!E263*SPECIFIKACIJA!F263</f>
        <v>0</v>
      </c>
      <c r="H263" s="32"/>
    </row>
    <row r="264" spans="1:11" s="64" customFormat="1" ht="16.7" customHeight="1" thickBot="1">
      <c r="A264" s="192"/>
      <c r="B264" s="66">
        <f>IF(SPECIFIKACIJA!A264="*",INT(MAX(SPECIFIKACIJA!B$3:B263)+1),IF(SPECIFIKACIJA!A264="**",ROUNDDOWN(MAX(SPECIFIKACIJA!B$3:B263)+0.01,2),IF(SPECIFIKACIJA!A264="***",MAX(SPECIFIKACIJA!B$3:B263)+0.01,0)))</f>
        <v>0</v>
      </c>
      <c r="C264" s="125"/>
      <c r="D264" s="97"/>
      <c r="E264" s="98"/>
      <c r="F264" s="99"/>
      <c r="G264" s="100"/>
    </row>
    <row r="265" spans="1:11" s="64" customFormat="1" ht="16.7" customHeight="1" thickBot="1">
      <c r="A265" s="192"/>
      <c r="B265" s="66">
        <f>IF(SPECIFIKACIJA!A265="*",INT(MAX(SPECIFIKACIJA!B$3:B264)+1),IF(SPECIFIKACIJA!A265="**",ROUNDDOWN(MAX(SPECIFIKACIJA!B$3:B264)+0.01,2),IF(SPECIFIKACIJA!A265="***",MAX(SPECIFIKACIJA!B$3:B264)+0.01,0)))</f>
        <v>0</v>
      </c>
      <c r="C265" s="87" t="str">
        <f>"UKUPNO "&amp;ROUNDDOWN(SPECIFIKACIJA!B262,0)</f>
        <v>UKUPNO 2</v>
      </c>
      <c r="D265" s="126"/>
      <c r="E265" s="127"/>
      <c r="F265" s="128"/>
      <c r="G265" s="129">
        <f>SUM(G43:G263)</f>
        <v>0</v>
      </c>
    </row>
    <row r="266" spans="1:11" s="64" customFormat="1" ht="16.7" customHeight="1">
      <c r="A266" s="192"/>
      <c r="B266" s="101">
        <f>IF(SPECIFIKACIJA!A266="*",INT(MAX(SPECIFIKACIJA!B$3:B265)+1),IF(SPECIFIKACIJA!A266="**",ROUNDDOWN(MAX(SPECIFIKACIJA!B$3:B265)+0.01,2),IF(SPECIFIKACIJA!A266="***",MAX(SPECIFIKACIJA!B$3:B265)+0.01,0)))</f>
        <v>0</v>
      </c>
      <c r="C266" s="125"/>
      <c r="D266" s="68"/>
      <c r="E266" s="69"/>
      <c r="F266" s="39"/>
      <c r="G266" s="39"/>
      <c r="H266" s="39"/>
    </row>
    <row r="267" spans="1:11" ht="14.65" customHeight="1">
      <c r="A267" s="193"/>
      <c r="C267" s="130"/>
      <c r="D267" s="64"/>
      <c r="E267" s="40"/>
      <c r="G267" s="40"/>
      <c r="H267" s="39"/>
    </row>
    <row r="268" spans="1:11" ht="14.65" customHeight="1" thickBot="1">
      <c r="A268" s="193"/>
      <c r="C268" s="130"/>
      <c r="D268" s="64"/>
      <c r="E268" s="40"/>
      <c r="G268" s="40"/>
      <c r="H268" s="39"/>
    </row>
    <row r="269" spans="1:11" s="33" customFormat="1" ht="16.7" customHeight="1" thickBot="1">
      <c r="A269" s="194" t="s">
        <v>54</v>
      </c>
      <c r="B269" s="189">
        <f>IF(SPECIFIKACIJA!A269="*",INT(MAX(SPECIFIKACIJA!B$3:B268)+1),IF(SPECIFIKACIJA!A269="**",ROUNDDOWN(MAX(SPECIFIKACIJA!B$3:B268)+0.01,2),IF(SPECIFIKACIJA!A269="***",MAX(SPECIFIKACIJA!B$3:B268)+0.01,0)))</f>
        <v>3</v>
      </c>
      <c r="C269" s="96" t="s">
        <v>158</v>
      </c>
      <c r="D269" s="131"/>
      <c r="E269" s="132"/>
      <c r="F269" s="133"/>
      <c r="G269" s="134"/>
    </row>
    <row r="270" spans="1:11" s="33" customFormat="1" ht="14.65" customHeight="1">
      <c r="A270" s="196"/>
      <c r="B270" s="135"/>
      <c r="C270" s="136"/>
      <c r="D270" s="137"/>
      <c r="E270" s="137"/>
      <c r="F270" s="138"/>
      <c r="G270" s="46"/>
      <c r="H270" s="32"/>
    </row>
    <row r="271" spans="1:11" s="79" customFormat="1" ht="12.75" customHeight="1">
      <c r="A271" s="192" t="s">
        <v>56</v>
      </c>
      <c r="B271" s="66">
        <f>IF(SPECIFIKACIJA!A271="*",INT(MAX(SPECIFIKACIJA!B$3:B270)+1),IF(SPECIFIKACIJA!A271="**",ROUNDDOWN(MAX(SPECIFIKACIJA!B$3:B270)+0.01,2),IF(SPECIFIKACIJA!A271="***",MAX(SPECIFIKACIJA!B$3:B270)+0.01,0)))</f>
        <v>3.01</v>
      </c>
      <c r="C271" s="209" t="s">
        <v>159</v>
      </c>
      <c r="D271" s="117"/>
      <c r="E271" s="117"/>
      <c r="F271" s="26"/>
      <c r="G271" s="25"/>
      <c r="H271" s="26"/>
    </row>
    <row r="272" spans="1:11" s="79" customFormat="1" ht="14.65" customHeight="1">
      <c r="A272" s="190"/>
      <c r="B272" s="66">
        <f>IF(SPECIFIKACIJA!A272="*",INT(MAX(SPECIFIKACIJA!B$3:B271)+1),IF(SPECIFIKACIJA!A272="**",ROUNDDOWN(MAX(SPECIFIKACIJA!B$3:B271)+0.01,2),IF(SPECIFIKACIJA!A272="***",MAX(SPECIFIKACIJA!B$3:B271)+0.01,0)))</f>
        <v>0</v>
      </c>
      <c r="C272" s="209"/>
      <c r="D272" s="117"/>
      <c r="E272" s="117"/>
      <c r="F272" s="26"/>
      <c r="G272" s="25"/>
      <c r="H272" s="26"/>
    </row>
    <row r="273" spans="1:8" s="79" customFormat="1" ht="14.65" customHeight="1">
      <c r="A273" s="190"/>
      <c r="B273" s="66">
        <f>IF(SPECIFIKACIJA!A273="*",INT(MAX(SPECIFIKACIJA!B$3:B272)+1),IF(SPECIFIKACIJA!A273="**",ROUNDDOWN(MAX(SPECIFIKACIJA!B$3:B272)+0.01,2),IF(SPECIFIKACIJA!A273="***",MAX(SPECIFIKACIJA!B$3:B272)+0.01,0)))</f>
        <v>0</v>
      </c>
      <c r="C273" s="209"/>
      <c r="D273" s="117"/>
      <c r="E273" s="117"/>
      <c r="F273" s="26"/>
      <c r="G273" s="25"/>
      <c r="H273" s="26"/>
    </row>
    <row r="274" spans="1:8" s="79" customFormat="1" ht="16.7" customHeight="1">
      <c r="A274" s="190"/>
      <c r="B274" s="66">
        <f>IF(SPECIFIKACIJA!A274="*",INT(MAX(SPECIFIKACIJA!B$3:B273)+1),IF(SPECIFIKACIJA!A274="**",ROUNDDOWN(MAX(SPECIFIKACIJA!B$3:B273)+0.01,2),IF(SPECIFIKACIJA!A274="***",MAX(SPECIFIKACIJA!B$3:B273)+0.01,0)))</f>
        <v>0</v>
      </c>
      <c r="C274" s="209"/>
      <c r="D274" s="76" t="s">
        <v>160</v>
      </c>
      <c r="E274" s="113">
        <v>1</v>
      </c>
      <c r="F274" s="52"/>
      <c r="G274" s="78">
        <f>SPECIFIKACIJA!E274*SPECIFIKACIJA!F274</f>
        <v>0</v>
      </c>
      <c r="H274" s="26"/>
    </row>
    <row r="275" spans="1:8" s="79" customFormat="1" ht="14.65" customHeight="1">
      <c r="A275" s="190"/>
      <c r="B275" s="66"/>
      <c r="C275" s="187"/>
      <c r="D275" s="115"/>
      <c r="E275" s="110"/>
      <c r="F275" s="39"/>
      <c r="G275" s="104"/>
      <c r="H275" s="26"/>
    </row>
    <row r="276" spans="1:8" s="79" customFormat="1" ht="12.75" customHeight="1">
      <c r="A276" s="190" t="s">
        <v>56</v>
      </c>
      <c r="B276" s="66">
        <f>IF(SPECIFIKACIJA!A276="*",INT(MAX(SPECIFIKACIJA!B$3:B275)+1),IF(SPECIFIKACIJA!A276="**",ROUNDDOWN(MAX(SPECIFIKACIJA!B$3:B275)+0.01,2),IF(SPECIFIKACIJA!A276="***",MAX(SPECIFIKACIJA!B$3:B275)+0.01,0)))</f>
        <v>3.02</v>
      </c>
      <c r="C276" s="203" t="s">
        <v>199</v>
      </c>
      <c r="D276" s="139"/>
      <c r="E276" s="139"/>
      <c r="F276" s="26"/>
      <c r="G276" s="72"/>
      <c r="H276" s="26"/>
    </row>
    <row r="277" spans="1:8" s="79" customFormat="1" ht="14.65" customHeight="1">
      <c r="A277" s="190"/>
      <c r="B277" s="66">
        <f>IF(SPECIFIKACIJA!A277="*",INT(MAX(SPECIFIKACIJA!B$3:B276)+1),IF(SPECIFIKACIJA!A277="**",ROUNDDOWN(MAX(SPECIFIKACIJA!B$3:B276)+0.01,2),IF(SPECIFIKACIJA!A277="***",MAX(SPECIFIKACIJA!B$3:B276)+0.01,0)))</f>
        <v>0</v>
      </c>
      <c r="C277" s="203"/>
      <c r="D277" s="139"/>
      <c r="E277" s="139"/>
      <c r="F277" s="26"/>
      <c r="G277" s="72"/>
      <c r="H277" s="26"/>
    </row>
    <row r="278" spans="1:8" s="79" customFormat="1" ht="14.65" customHeight="1">
      <c r="A278" s="190"/>
      <c r="B278" s="66">
        <f>IF(SPECIFIKACIJA!A278="*",INT(MAX(SPECIFIKACIJA!B$3:B277)+1),IF(SPECIFIKACIJA!A278="**",ROUNDDOWN(MAX(SPECIFIKACIJA!B$3:B277)+0.01,2),IF(SPECIFIKACIJA!A278="***",MAX(SPECIFIKACIJA!B$3:B277)+0.01,0)))</f>
        <v>0</v>
      </c>
      <c r="C278" s="203"/>
      <c r="D278" s="139"/>
      <c r="E278" s="139"/>
      <c r="F278" s="26"/>
      <c r="G278" s="72"/>
      <c r="H278" s="26"/>
    </row>
    <row r="279" spans="1:8" s="79" customFormat="1" ht="39" customHeight="1">
      <c r="A279" s="190"/>
      <c r="B279" s="66">
        <f>IF(SPECIFIKACIJA!A279="*",INT(MAX(SPECIFIKACIJA!B$3:B278)+1),IF(SPECIFIKACIJA!A279="**",ROUNDDOWN(MAX(SPECIFIKACIJA!B$3:B278)+0.01,2),IF(SPECIFIKACIJA!A279="***",MAX(SPECIFIKACIJA!B$3:B278)+0.01,0)))</f>
        <v>0</v>
      </c>
      <c r="C279" s="203"/>
      <c r="D279" s="139"/>
      <c r="E279" s="139"/>
      <c r="F279" s="26"/>
      <c r="G279" s="72"/>
      <c r="H279" s="26"/>
    </row>
    <row r="280" spans="1:8" s="33" customFormat="1" ht="17.25" customHeight="1">
      <c r="A280" s="194"/>
      <c r="B280" s="106"/>
      <c r="C280" s="185" t="s">
        <v>198</v>
      </c>
      <c r="D280" s="109"/>
      <c r="E280" s="110"/>
      <c r="F280" s="36"/>
      <c r="G280" s="111"/>
      <c r="H280" s="36"/>
    </row>
    <row r="281" spans="1:8" ht="17.25" customHeight="1">
      <c r="C281" s="52"/>
      <c r="D281" s="103"/>
      <c r="E281" s="103"/>
      <c r="F281" s="104"/>
      <c r="G281" s="104"/>
      <c r="H281" s="39"/>
    </row>
    <row r="282" spans="1:8" s="79" customFormat="1" ht="12.75" customHeight="1">
      <c r="A282" s="190"/>
      <c r="B282" s="66"/>
      <c r="C282" s="210" t="s">
        <v>201</v>
      </c>
      <c r="D282" s="140"/>
      <c r="E282" s="140"/>
      <c r="F282" s="26"/>
      <c r="G282" s="72"/>
      <c r="H282" s="26"/>
    </row>
    <row r="283" spans="1:8" s="79" customFormat="1" ht="16.7" customHeight="1">
      <c r="A283" s="190"/>
      <c r="B283" s="66"/>
      <c r="C283" s="210"/>
      <c r="D283" s="76" t="s">
        <v>160</v>
      </c>
      <c r="E283" s="113">
        <v>1</v>
      </c>
      <c r="F283" s="52"/>
      <c r="G283" s="78">
        <f>SPECIFIKACIJA!E283*SPECIFIKACIJA!F283</f>
        <v>0</v>
      </c>
      <c r="H283" s="26"/>
    </row>
    <row r="284" spans="1:8" s="105" customFormat="1" ht="14.65" customHeight="1">
      <c r="A284" s="196"/>
      <c r="B284" s="66">
        <f>IF(SPECIFIKACIJA!A284="*",INT(MAX(SPECIFIKACIJA!B$3:B274)+1),IF(SPECIFIKACIJA!A284="**",ROUNDDOWN(MAX(SPECIFIKACIJA!B$3:B274)+0.01,2),IF(SPECIFIKACIJA!A284="***",MAX(SPECIFIKACIJA!B$3:B274)+0.01,0)))</f>
        <v>0</v>
      </c>
      <c r="C284" s="47"/>
      <c r="D284" s="24"/>
      <c r="E284" s="48"/>
      <c r="F284" s="49"/>
      <c r="G284" s="48"/>
      <c r="H284" s="49"/>
    </row>
    <row r="285" spans="1:8" s="79" customFormat="1" ht="12.75" customHeight="1">
      <c r="A285" s="190" t="s">
        <v>56</v>
      </c>
      <c r="B285" s="66">
        <f>IF(SPECIFIKACIJA!A285="*",INT(MAX(SPECIFIKACIJA!B$3:B284)+1),IF(SPECIFIKACIJA!A285="**",ROUNDDOWN(MAX(SPECIFIKACIJA!B$3:B284)+0.01,2),IF(SPECIFIKACIJA!A285="***",MAX(SPECIFIKACIJA!B$3:B284)+0.01,0)))</f>
        <v>3.03</v>
      </c>
      <c r="C285" s="203" t="s">
        <v>161</v>
      </c>
      <c r="D285" s="139"/>
      <c r="E285" s="139"/>
      <c r="F285" s="26"/>
      <c r="G285" s="72"/>
      <c r="H285" s="26"/>
    </row>
    <row r="286" spans="1:8" s="79" customFormat="1" ht="14.65" customHeight="1">
      <c r="A286" s="190"/>
      <c r="B286" s="66">
        <f>IF(SPECIFIKACIJA!A286="*",INT(MAX(SPECIFIKACIJA!B$3:B285)+1),IF(SPECIFIKACIJA!A286="**",ROUNDDOWN(MAX(SPECIFIKACIJA!B$3:B285)+0.01,2),IF(SPECIFIKACIJA!A286="***",MAX(SPECIFIKACIJA!B$3:B285)+0.01,0)))</f>
        <v>0</v>
      </c>
      <c r="C286" s="203"/>
      <c r="D286" s="139"/>
      <c r="E286" s="139"/>
      <c r="F286" s="26"/>
      <c r="G286" s="72"/>
      <c r="H286" s="26"/>
    </row>
    <row r="287" spans="1:8" s="79" customFormat="1" ht="14.65" customHeight="1">
      <c r="A287" s="190"/>
      <c r="B287" s="66">
        <f>IF(SPECIFIKACIJA!A287="*",INT(MAX(SPECIFIKACIJA!B$3:B286)+1),IF(SPECIFIKACIJA!A287="**",ROUNDDOWN(MAX(SPECIFIKACIJA!B$3:B286)+0.01,2),IF(SPECIFIKACIJA!A287="***",MAX(SPECIFIKACIJA!B$3:B286)+0.01,0)))</f>
        <v>0</v>
      </c>
      <c r="C287" s="203"/>
      <c r="D287" s="139"/>
      <c r="E287" s="139"/>
      <c r="F287" s="26"/>
      <c r="G287" s="72"/>
      <c r="H287" s="26"/>
    </row>
    <row r="288" spans="1:8" s="79" customFormat="1" ht="14.65" customHeight="1">
      <c r="A288" s="190"/>
      <c r="B288" s="66">
        <f>IF(SPECIFIKACIJA!A288="*",INT(MAX(SPECIFIKACIJA!B$3:B287)+1),IF(SPECIFIKACIJA!A288="**",ROUNDDOWN(MAX(SPECIFIKACIJA!B$3:B287)+0.01,2),IF(SPECIFIKACIJA!A288="***",MAX(SPECIFIKACIJA!B$3:B287)+0.01,0)))</f>
        <v>0</v>
      </c>
      <c r="C288" s="203"/>
      <c r="D288" s="139"/>
      <c r="E288" s="139"/>
      <c r="F288" s="26"/>
      <c r="G288" s="72"/>
      <c r="H288" s="26"/>
    </row>
    <row r="289" spans="1:8" s="79" customFormat="1" ht="16.7" customHeight="1">
      <c r="A289" s="190"/>
      <c r="B289" s="66">
        <f>IF(SPECIFIKACIJA!A289="*",INT(MAX(SPECIFIKACIJA!B$3:B288)+1),IF(SPECIFIKACIJA!A289="**",ROUNDDOWN(MAX(SPECIFIKACIJA!B$3:B288)+0.01,2),IF(SPECIFIKACIJA!A289="***",MAX(SPECIFIKACIJA!B$3:B288)+0.01,0)))</f>
        <v>0</v>
      </c>
      <c r="C289" s="34" t="s">
        <v>144</v>
      </c>
      <c r="D289" s="76" t="s">
        <v>141</v>
      </c>
      <c r="E289" s="113">
        <v>20</v>
      </c>
      <c r="F289" s="52"/>
      <c r="G289" s="78">
        <f>SPECIFIKACIJA!E289*SPECIFIKACIJA!F289</f>
        <v>0</v>
      </c>
      <c r="H289" s="43"/>
    </row>
    <row r="290" spans="1:8" s="79" customFormat="1" ht="14.65" customHeight="1">
      <c r="A290" s="190"/>
      <c r="B290" s="66">
        <f>IF(SPECIFIKACIJA!A290="*",INT(MAX(SPECIFIKACIJA!B$3:B289)+1),IF(SPECIFIKACIJA!A290="**",ROUNDDOWN(MAX(SPECIFIKACIJA!B$3:B289)+0.01,2),IF(SPECIFIKACIJA!A290="***",MAX(SPECIFIKACIJA!B$3:B289)+0.01,0)))</f>
        <v>0</v>
      </c>
      <c r="C290" s="34"/>
      <c r="F290" s="43"/>
      <c r="H290" s="43"/>
    </row>
    <row r="291" spans="1:8" s="79" customFormat="1" ht="12.75" customHeight="1">
      <c r="A291" s="190" t="s">
        <v>56</v>
      </c>
      <c r="B291" s="66">
        <f>IF(SPECIFIKACIJA!A291="*",INT(MAX(SPECIFIKACIJA!B$3:B290)+1),IF(SPECIFIKACIJA!A291="**",ROUNDDOWN(MAX(SPECIFIKACIJA!B$3:B290)+0.01,2),IF(SPECIFIKACIJA!A291="***",MAX(SPECIFIKACIJA!B$3:B290)+0.01,0)))</f>
        <v>3.04</v>
      </c>
      <c r="C291" s="203" t="s">
        <v>162</v>
      </c>
      <c r="D291" s="139"/>
      <c r="E291" s="139"/>
      <c r="F291" s="26"/>
      <c r="G291" s="72"/>
      <c r="H291" s="26"/>
    </row>
    <row r="292" spans="1:8" s="79" customFormat="1" ht="14.65" customHeight="1">
      <c r="A292" s="190"/>
      <c r="B292" s="66">
        <f>IF(SPECIFIKACIJA!A292="*",INT(MAX(SPECIFIKACIJA!B$3:B291)+1),IF(SPECIFIKACIJA!A292="**",ROUNDDOWN(MAX(SPECIFIKACIJA!B$3:B291)+0.01,2),IF(SPECIFIKACIJA!A292="***",MAX(SPECIFIKACIJA!B$3:B291)+0.01,0)))</f>
        <v>0</v>
      </c>
      <c r="C292" s="203"/>
      <c r="D292" s="139"/>
      <c r="E292" s="139"/>
      <c r="F292" s="26"/>
      <c r="G292" s="72"/>
      <c r="H292" s="26"/>
    </row>
    <row r="293" spans="1:8" s="79" customFormat="1" ht="14.65" customHeight="1">
      <c r="A293" s="190"/>
      <c r="B293" s="66">
        <f>IF(SPECIFIKACIJA!A293="*",INT(MAX(SPECIFIKACIJA!B$3:B292)+1),IF(SPECIFIKACIJA!A293="**",ROUNDDOWN(MAX(SPECIFIKACIJA!B$3:B292)+0.01,2),IF(SPECIFIKACIJA!A293="***",MAX(SPECIFIKACIJA!B$3:B292)+0.01,0)))</f>
        <v>0</v>
      </c>
      <c r="C293" s="203"/>
      <c r="D293" s="139"/>
      <c r="E293" s="139"/>
      <c r="F293" s="26"/>
      <c r="G293" s="72"/>
      <c r="H293" s="26"/>
    </row>
    <row r="294" spans="1:8" ht="16.7" customHeight="1">
      <c r="A294" s="193"/>
      <c r="B294" s="66">
        <f>IF(SPECIFIKACIJA!A294="*",INT(MAX(SPECIFIKACIJA!B$3:B293)+1),IF(SPECIFIKACIJA!A294="**",ROUNDDOWN(MAX(SPECIFIKACIJA!B$3:B293)+0.01,2),IF(SPECIFIKACIJA!A294="***",MAX(SPECIFIKACIJA!B$3:B293)+0.01,0)))</f>
        <v>0</v>
      </c>
      <c r="C294" s="141" t="s">
        <v>144</v>
      </c>
      <c r="D294" s="76" t="s">
        <v>163</v>
      </c>
      <c r="E294" s="113">
        <v>2</v>
      </c>
      <c r="F294" s="52"/>
      <c r="G294" s="78">
        <f>SPECIFIKACIJA!E294*SPECIFIKACIJA!F294</f>
        <v>0</v>
      </c>
      <c r="H294" s="28">
        <f>IF(N(SPECIFIKACIJA!D294)=0,0,SPECIFIKACIJA!F294*SPECIFIKACIJA!D294)</f>
        <v>0</v>
      </c>
    </row>
    <row r="295" spans="1:8" ht="14.65" customHeight="1">
      <c r="B295" s="66">
        <f>IF(SPECIFIKACIJA!A295="*",INT(MAX(SPECIFIKACIJA!B$3:B294)+1),IF(SPECIFIKACIJA!A295="**",ROUNDDOWN(MAX(SPECIFIKACIJA!B$3:B294)+0.01,2),IF(SPECIFIKACIJA!A295="***",MAX(SPECIFIKACIJA!B$3:B294)+0.01,0)))</f>
        <v>0</v>
      </c>
      <c r="C295" s="184"/>
      <c r="D295" s="72"/>
      <c r="E295" s="40"/>
      <c r="G295" s="40"/>
      <c r="H295" s="39"/>
    </row>
    <row r="296" spans="1:8" s="79" customFormat="1" ht="12.75" customHeight="1">
      <c r="A296" s="190" t="s">
        <v>56</v>
      </c>
      <c r="B296" s="66">
        <f>IF(SPECIFIKACIJA!A296="*",INT(MAX(SPECIFIKACIJA!B$3:B295)+1),IF(SPECIFIKACIJA!A296="**",ROUNDDOWN(MAX(SPECIFIKACIJA!B$3:B295)+0.01,2),IF(SPECIFIKACIJA!A296="***",MAX(SPECIFIKACIJA!B$3:B295)+0.01,0)))</f>
        <v>3.05</v>
      </c>
      <c r="C296" s="203" t="s">
        <v>164</v>
      </c>
      <c r="D296" s="139"/>
      <c r="E296" s="139"/>
      <c r="F296" s="26"/>
      <c r="G296" s="72"/>
      <c r="H296" s="26"/>
    </row>
    <row r="297" spans="1:8" s="79" customFormat="1" ht="14.65" customHeight="1">
      <c r="A297" s="190"/>
      <c r="B297" s="66">
        <f>IF(SPECIFIKACIJA!A297="*",INT(MAX(SPECIFIKACIJA!B$3:B296)+1),IF(SPECIFIKACIJA!A297="**",ROUNDDOWN(MAX(SPECIFIKACIJA!B$3:B296)+0.01,2),IF(SPECIFIKACIJA!A297="***",MAX(SPECIFIKACIJA!B$3:B296)+0.01,0)))</f>
        <v>0</v>
      </c>
      <c r="C297" s="203"/>
      <c r="D297" s="139"/>
      <c r="E297" s="139"/>
      <c r="F297" s="26"/>
      <c r="G297" s="72"/>
      <c r="H297" s="26"/>
    </row>
    <row r="298" spans="1:8" s="79" customFormat="1" ht="14.65" customHeight="1">
      <c r="A298" s="190"/>
      <c r="B298" s="66">
        <f>IF(SPECIFIKACIJA!A298="*",INT(MAX(SPECIFIKACIJA!B$3:B297)+1),IF(SPECIFIKACIJA!A298="**",ROUNDDOWN(MAX(SPECIFIKACIJA!B$3:B297)+0.01,2),IF(SPECIFIKACIJA!A298="***",MAX(SPECIFIKACIJA!B$3:B297)+0.01,0)))</f>
        <v>0</v>
      </c>
      <c r="C298" s="203"/>
      <c r="D298" s="139"/>
      <c r="E298" s="139"/>
      <c r="F298" s="26"/>
      <c r="G298" s="72"/>
      <c r="H298" s="26"/>
    </row>
    <row r="299" spans="1:8" s="79" customFormat="1" ht="16.7" customHeight="1">
      <c r="A299" s="190"/>
      <c r="B299" s="66">
        <f>IF(SPECIFIKACIJA!A299="*",INT(MAX(SPECIFIKACIJA!B$3:B298)+1),IF(SPECIFIKACIJA!A299="**",ROUNDDOWN(MAX(SPECIFIKACIJA!B$3:B298)+0.01,2),IF(SPECIFIKACIJA!A299="***",MAX(SPECIFIKACIJA!B$3:B298)+0.01,0)))</f>
        <v>0</v>
      </c>
      <c r="C299" s="203"/>
      <c r="D299" s="76" t="s">
        <v>165</v>
      </c>
      <c r="E299" s="113">
        <v>2</v>
      </c>
      <c r="F299" s="52"/>
      <c r="G299" s="78">
        <f>SPECIFIKACIJA!E299*SPECIFIKACIJA!F299</f>
        <v>0</v>
      </c>
      <c r="H299" s="26"/>
    </row>
    <row r="300" spans="1:8" s="79" customFormat="1" ht="14.65" customHeight="1">
      <c r="A300" s="190"/>
      <c r="B300" s="66">
        <f>IF(SPECIFIKACIJA!A300="*",INT(MAX(SPECIFIKACIJA!B$3:B299)+1),IF(SPECIFIKACIJA!A300="**",ROUNDDOWN(MAX(SPECIFIKACIJA!B$3:B299)+0.01,2),IF(SPECIFIKACIJA!A300="***",MAX(SPECIFIKACIJA!B$3:B299)+0.01,0)))</f>
        <v>0</v>
      </c>
      <c r="C300" s="184"/>
      <c r="D300" s="139"/>
      <c r="E300" s="139"/>
      <c r="F300" s="26"/>
      <c r="G300" s="72"/>
      <c r="H300" s="26"/>
    </row>
    <row r="301" spans="1:8" s="79" customFormat="1" ht="12.75" customHeight="1">
      <c r="A301" s="190" t="s">
        <v>56</v>
      </c>
      <c r="B301" s="66">
        <f>IF(SPECIFIKACIJA!A301="*",INT(MAX(SPECIFIKACIJA!B$3:B300)+1),IF(SPECIFIKACIJA!A301="**",ROUNDDOWN(MAX(SPECIFIKACIJA!B$3:B300)+0.01,2),IF(SPECIFIKACIJA!A301="***",MAX(SPECIFIKACIJA!B$3:B300)+0.01,0)))</f>
        <v>3.06</v>
      </c>
      <c r="C301" s="203" t="s">
        <v>147</v>
      </c>
      <c r="D301" s="139"/>
      <c r="E301" s="139"/>
      <c r="F301" s="26"/>
      <c r="G301" s="72"/>
      <c r="H301" s="26"/>
    </row>
    <row r="302" spans="1:8" s="79" customFormat="1" ht="14.65" customHeight="1">
      <c r="A302" s="190"/>
      <c r="B302" s="66">
        <f>IF(SPECIFIKACIJA!A302="*",INT(MAX(SPECIFIKACIJA!B$3:B301)+1),IF(SPECIFIKACIJA!A302="**",ROUNDDOWN(MAX(SPECIFIKACIJA!B$3:B301)+0.01,2),IF(SPECIFIKACIJA!A302="***",MAX(SPECIFIKACIJA!B$3:B301)+0.01,0)))</f>
        <v>0</v>
      </c>
      <c r="C302" s="203"/>
      <c r="D302" s="139"/>
      <c r="E302" s="139"/>
      <c r="F302" s="26"/>
      <c r="G302" s="72"/>
      <c r="H302" s="26"/>
    </row>
    <row r="303" spans="1:8" s="79" customFormat="1" ht="16.7" customHeight="1">
      <c r="A303" s="190"/>
      <c r="B303" s="66">
        <f>IF(SPECIFIKACIJA!A303="*",INT(MAX(SPECIFIKACIJA!B$3:B302)+1),IF(SPECIFIKACIJA!A303="**",ROUNDDOWN(MAX(SPECIFIKACIJA!B$3:B302)+0.01,2),IF(SPECIFIKACIJA!A303="***",MAX(SPECIFIKACIJA!B$3:B302)+0.01,0)))</f>
        <v>0</v>
      </c>
      <c r="C303" s="203"/>
      <c r="D303" s="76" t="s">
        <v>141</v>
      </c>
      <c r="E303" s="113">
        <v>20</v>
      </c>
      <c r="F303" s="52"/>
      <c r="G303" s="78">
        <f>SPECIFIKACIJA!E303*SPECIFIKACIJA!F303</f>
        <v>0</v>
      </c>
      <c r="H303" s="26"/>
    </row>
    <row r="304" spans="1:8" s="79" customFormat="1" ht="14.65" customHeight="1">
      <c r="A304" s="190"/>
      <c r="B304" s="66">
        <f>IF(SPECIFIKACIJA!A304="*",INT(MAX(SPECIFIKACIJA!B$3:B303)+1),IF(SPECIFIKACIJA!A304="**",ROUNDDOWN(MAX(SPECIFIKACIJA!B$3:B303)+0.01,2),IF(SPECIFIKACIJA!A304="***",MAX(SPECIFIKACIJA!B$3:B303)+0.01,0)))</f>
        <v>0</v>
      </c>
      <c r="C304" s="184"/>
      <c r="D304" s="139"/>
      <c r="E304" s="139"/>
      <c r="F304" s="26"/>
      <c r="G304" s="72"/>
      <c r="H304" s="26"/>
    </row>
    <row r="305" spans="1:8" ht="12.75" customHeight="1">
      <c r="A305" s="190" t="s">
        <v>56</v>
      </c>
      <c r="B305" s="66">
        <f>IF(SPECIFIKACIJA!A305="*",INT(MAX(SPECIFIKACIJA!B$3:B304)+1),IF(SPECIFIKACIJA!A305="**",ROUNDDOWN(MAX(SPECIFIKACIJA!B$3:B304)+0.01,2),IF(SPECIFIKACIJA!A305="***",MAX(SPECIFIKACIJA!B$3:B304)+0.01,0)))</f>
        <v>3.07</v>
      </c>
      <c r="C305" s="203" t="s">
        <v>166</v>
      </c>
      <c r="D305" s="27"/>
      <c r="E305" s="27"/>
      <c r="F305" s="28"/>
      <c r="G305" s="29"/>
      <c r="H305" s="28"/>
    </row>
    <row r="306" spans="1:8" ht="19.5" customHeight="1">
      <c r="B306" s="66">
        <f>IF(SPECIFIKACIJA!A306="*",INT(MAX(SPECIFIKACIJA!B$3:B305)+1),IF(SPECIFIKACIJA!A306="**",ROUNDDOWN(MAX(SPECIFIKACIJA!B$3:B305)+0.01,2),IF(SPECIFIKACIJA!A306="***",MAX(SPECIFIKACIJA!B$3:B305)+0.01,0)))</f>
        <v>0</v>
      </c>
      <c r="C306" s="203"/>
      <c r="D306" s="76" t="s">
        <v>160</v>
      </c>
      <c r="E306" s="113">
        <v>1</v>
      </c>
      <c r="F306" s="52"/>
      <c r="G306" s="78">
        <f>SPECIFIKACIJA!E306*SPECIFIKACIJA!F306</f>
        <v>0</v>
      </c>
      <c r="H306" s="28"/>
    </row>
    <row r="307" spans="1:8" ht="14.65" customHeight="1">
      <c r="B307" s="66">
        <f>IF(SPECIFIKACIJA!A307="*",INT(MAX(SPECIFIKACIJA!B$3:B306)+1),IF(SPECIFIKACIJA!A307="**",ROUNDDOWN(MAX(SPECIFIKACIJA!B$3:B306)+0.01,2),IF(SPECIFIKACIJA!A307="***",MAX(SPECIFIKACIJA!B$3:B306)+0.01,0)))</f>
        <v>0</v>
      </c>
      <c r="C307" s="34"/>
      <c r="D307" s="29"/>
      <c r="E307" s="29"/>
      <c r="F307" s="28"/>
      <c r="G307" s="29"/>
      <c r="H307" s="28"/>
    </row>
    <row r="308" spans="1:8" ht="12.75" customHeight="1">
      <c r="A308" s="190" t="s">
        <v>56</v>
      </c>
      <c r="B308" s="66">
        <f>IF(SPECIFIKACIJA!A308="*",INT(MAX(SPECIFIKACIJA!B$3:B307)+1),IF(SPECIFIKACIJA!A308="**",ROUNDDOWN(MAX(SPECIFIKACIJA!B$3:B307)+0.01,2),IF(SPECIFIKACIJA!A308="***",MAX(SPECIFIKACIJA!B$3:B307)+0.01,0)))</f>
        <v>3.08</v>
      </c>
      <c r="C308" s="203" t="s">
        <v>167</v>
      </c>
      <c r="D308" s="27"/>
      <c r="E308" s="27"/>
      <c r="F308" s="28"/>
      <c r="G308" s="29"/>
      <c r="H308" s="28"/>
    </row>
    <row r="309" spans="1:8" ht="12.75" customHeight="1">
      <c r="B309" s="66">
        <f>IF(SPECIFIKACIJA!A309="*",INT(MAX(SPECIFIKACIJA!B$3:B308)+1),IF(SPECIFIKACIJA!A309="**",ROUNDDOWN(MAX(SPECIFIKACIJA!B$3:B308)+0.01,2),IF(SPECIFIKACIJA!A309="***",MAX(SPECIFIKACIJA!B$3:B308)+0.01,0)))</f>
        <v>0</v>
      </c>
      <c r="C309" s="203"/>
      <c r="D309" s="27"/>
      <c r="E309" s="27"/>
      <c r="F309" s="28"/>
      <c r="G309" s="29"/>
      <c r="H309" s="28"/>
    </row>
    <row r="310" spans="1:8" ht="12.75" customHeight="1">
      <c r="B310" s="66">
        <f>IF(SPECIFIKACIJA!A310="*",INT(MAX(SPECIFIKACIJA!B$3:B309)+1),IF(SPECIFIKACIJA!A310="**",ROUNDDOWN(MAX(SPECIFIKACIJA!B$3:B309)+0.01,2),IF(SPECIFIKACIJA!A310="***",MAX(SPECIFIKACIJA!B$3:B309)+0.01,0)))</f>
        <v>0</v>
      </c>
      <c r="C310" s="203"/>
      <c r="D310" s="27"/>
      <c r="E310" s="27"/>
      <c r="F310" s="28"/>
      <c r="G310" s="29"/>
      <c r="H310" s="28"/>
    </row>
    <row r="311" spans="1:8" ht="12.75" customHeight="1">
      <c r="B311" s="66">
        <f>IF(SPECIFIKACIJA!A311="*",INT(MAX(SPECIFIKACIJA!B$3:B310)+1),IF(SPECIFIKACIJA!A311="**",ROUNDDOWN(MAX(SPECIFIKACIJA!B$3:B310)+0.01,2),IF(SPECIFIKACIJA!A311="***",MAX(SPECIFIKACIJA!B$3:B310)+0.01,0)))</f>
        <v>0</v>
      </c>
      <c r="C311" s="203"/>
      <c r="D311" s="27"/>
      <c r="E311" s="27"/>
      <c r="F311" s="28"/>
      <c r="G311" s="29"/>
      <c r="H311" s="28"/>
    </row>
    <row r="312" spans="1:8" ht="12.75" customHeight="1">
      <c r="B312" s="66">
        <f>IF(SPECIFIKACIJA!A312="*",INT(MAX(SPECIFIKACIJA!B$3:B311)+1),IF(SPECIFIKACIJA!A312="**",ROUNDDOWN(MAX(SPECIFIKACIJA!B$3:B311)+0.01,2),IF(SPECIFIKACIJA!A312="***",MAX(SPECIFIKACIJA!B$3:B311)+0.01,0)))</f>
        <v>0</v>
      </c>
      <c r="C312" s="203"/>
      <c r="D312" s="27"/>
      <c r="E312" s="27"/>
      <c r="F312" s="28"/>
      <c r="G312" s="29"/>
      <c r="H312" s="28"/>
    </row>
    <row r="313" spans="1:8" ht="12.75" customHeight="1">
      <c r="B313" s="66">
        <f>IF(SPECIFIKACIJA!A313="*",INT(MAX(SPECIFIKACIJA!B$3:B312)+1),IF(SPECIFIKACIJA!A313="**",ROUNDDOWN(MAX(SPECIFIKACIJA!B$3:B312)+0.01,2),IF(SPECIFIKACIJA!A313="***",MAX(SPECIFIKACIJA!B$3:B312)+0.01,0)))</f>
        <v>0</v>
      </c>
      <c r="C313" s="203"/>
      <c r="D313" s="27"/>
      <c r="E313" s="27"/>
      <c r="F313" s="28"/>
      <c r="G313" s="29"/>
      <c r="H313" s="28"/>
    </row>
    <row r="314" spans="1:8" ht="12.75" customHeight="1">
      <c r="B314" s="66">
        <f>IF(SPECIFIKACIJA!A314="*",INT(MAX(SPECIFIKACIJA!B$3:B313)+1),IF(SPECIFIKACIJA!A314="**",ROUNDDOWN(MAX(SPECIFIKACIJA!B$3:B313)+0.01,2),IF(SPECIFIKACIJA!A314="***",MAX(SPECIFIKACIJA!B$3:B313)+0.01,0)))</f>
        <v>0</v>
      </c>
      <c r="C314" s="203"/>
      <c r="D314" s="27"/>
      <c r="E314" s="27"/>
      <c r="F314" s="28"/>
      <c r="G314" s="29"/>
      <c r="H314" s="28"/>
    </row>
    <row r="315" spans="1:8" ht="56.25" customHeight="1">
      <c r="B315" s="66">
        <f>IF(SPECIFIKACIJA!A315="*",INT(MAX(SPECIFIKACIJA!B$3:B314)+1),IF(SPECIFIKACIJA!A315="**",ROUNDDOWN(MAX(SPECIFIKACIJA!B$3:B314)+0.01,2),IF(SPECIFIKACIJA!A315="***",MAX(SPECIFIKACIJA!B$3:B314)+0.01,0)))</f>
        <v>0</v>
      </c>
      <c r="C315" s="203"/>
      <c r="D315" s="27"/>
      <c r="E315" s="27"/>
      <c r="F315" s="183"/>
      <c r="G315" s="29"/>
      <c r="H315" s="28"/>
    </row>
    <row r="316" spans="1:8" ht="20.25" customHeight="1">
      <c r="B316" s="66">
        <f>IF(SPECIFIKACIJA!A316="*",INT(MAX(SPECIFIKACIJA!B$3:B315)+1),IF(SPECIFIKACIJA!A316="**",ROUNDDOWN(MAX(SPECIFIKACIJA!B$3:B315)+0.01,2),IF(SPECIFIKACIJA!A316="***",MAX(SPECIFIKACIJA!B$3:B315)+0.01,0)))</f>
        <v>0</v>
      </c>
      <c r="C316" s="34"/>
      <c r="D316" s="76" t="s">
        <v>160</v>
      </c>
      <c r="E316" s="113">
        <v>1</v>
      </c>
      <c r="F316" s="52"/>
      <c r="G316" s="78">
        <f>SPECIFIKACIJA!E316*SPECIFIKACIJA!F316</f>
        <v>0</v>
      </c>
      <c r="H316" s="28"/>
    </row>
    <row r="317" spans="1:8" ht="12.75" customHeight="1">
      <c r="A317" s="190" t="s">
        <v>56</v>
      </c>
      <c r="B317" s="66">
        <f>IF(SPECIFIKACIJA!A317="*",INT(MAX(SPECIFIKACIJA!B$3:B316)+1),IF(SPECIFIKACIJA!A317="**",ROUNDDOWN(MAX(SPECIFIKACIJA!B$3:B316)+0.01,2),IF(SPECIFIKACIJA!A317="***",MAX(SPECIFIKACIJA!B$3:B316)+0.01,0)))</f>
        <v>3.09</v>
      </c>
      <c r="C317" s="203" t="s">
        <v>168</v>
      </c>
      <c r="D317" s="27"/>
      <c r="E317" s="27"/>
      <c r="F317" s="28"/>
      <c r="G317" s="29"/>
      <c r="H317" s="28"/>
    </row>
    <row r="318" spans="1:8" ht="14.65" customHeight="1">
      <c r="B318" s="66">
        <f>IF(SPECIFIKACIJA!A318="*",INT(MAX(SPECIFIKACIJA!B$3:B317)+1),IF(SPECIFIKACIJA!A318="**",ROUNDDOWN(MAX(SPECIFIKACIJA!B$3:B317)+0.01,2),IF(SPECIFIKACIJA!A318="***",MAX(SPECIFIKACIJA!B$3:B317)+0.01,0)))</f>
        <v>0</v>
      </c>
      <c r="C318" s="203"/>
      <c r="D318" s="27"/>
      <c r="E318" s="27"/>
      <c r="F318" s="28"/>
      <c r="G318" s="29"/>
      <c r="H318" s="28"/>
    </row>
    <row r="319" spans="1:8" ht="14.65" customHeight="1">
      <c r="B319" s="66">
        <f>IF(SPECIFIKACIJA!A319="*",INT(MAX(SPECIFIKACIJA!B$3:B318)+1),IF(SPECIFIKACIJA!A319="**",ROUNDDOWN(MAX(SPECIFIKACIJA!B$3:B318)+0.01,2),IF(SPECIFIKACIJA!A319="***",MAX(SPECIFIKACIJA!B$3:B318)+0.01,0)))</f>
        <v>0</v>
      </c>
      <c r="C319" s="203"/>
      <c r="D319" s="27"/>
      <c r="E319" s="27"/>
      <c r="F319" s="28"/>
      <c r="G319" s="29"/>
      <c r="H319" s="28"/>
    </row>
    <row r="320" spans="1:8" ht="14.65" customHeight="1">
      <c r="B320" s="66">
        <f>IF(SPECIFIKACIJA!A320="*",INT(MAX(SPECIFIKACIJA!B$3:B319)+1),IF(SPECIFIKACIJA!A320="**",ROUNDDOWN(MAX(SPECIFIKACIJA!B$3:B319)+0.01,2),IF(SPECIFIKACIJA!A320="***",MAX(SPECIFIKACIJA!B$3:B319)+0.01,0)))</f>
        <v>0</v>
      </c>
      <c r="C320" s="203"/>
      <c r="D320" s="27"/>
      <c r="E320" s="27"/>
      <c r="F320" s="28"/>
      <c r="G320" s="29"/>
      <c r="H320" s="28"/>
    </row>
    <row r="321" spans="1:8" ht="24.75" customHeight="1">
      <c r="B321" s="66">
        <f>IF(SPECIFIKACIJA!A321="*",INT(MAX(SPECIFIKACIJA!B$3:B320)+1),IF(SPECIFIKACIJA!A321="**",ROUNDDOWN(MAX(SPECIFIKACIJA!B$3:B320)+0.01,2),IF(SPECIFIKACIJA!A321="***",MAX(SPECIFIKACIJA!B$3:B320)+0.01,0)))</f>
        <v>0</v>
      </c>
      <c r="C321" s="203"/>
      <c r="D321" s="76" t="s">
        <v>160</v>
      </c>
      <c r="E321" s="113">
        <v>1</v>
      </c>
      <c r="F321" s="52"/>
      <c r="G321" s="78">
        <f>SPECIFIKACIJA!E321*SPECIFIKACIJA!F321</f>
        <v>0</v>
      </c>
      <c r="H321" s="28"/>
    </row>
    <row r="322" spans="1:8" ht="14.65" customHeight="1">
      <c r="B322" s="66">
        <f>IF(SPECIFIKACIJA!A322="*",INT(MAX(SPECIFIKACIJA!B$3:B321)+1),IF(SPECIFIKACIJA!A322="**",ROUNDDOWN(MAX(SPECIFIKACIJA!B$3:B321)+0.01,2),IF(SPECIFIKACIJA!A322="***",MAX(SPECIFIKACIJA!B$3:B321)+0.01,0)))</f>
        <v>0</v>
      </c>
      <c r="C322" s="34"/>
      <c r="D322" s="27"/>
      <c r="E322" s="27"/>
      <c r="F322" s="28"/>
      <c r="G322" s="29"/>
      <c r="H322" s="28"/>
    </row>
    <row r="323" spans="1:8" s="79" customFormat="1" ht="14.65" customHeight="1">
      <c r="A323" s="190"/>
      <c r="B323" s="66">
        <f>IF(SPECIFIKACIJA!A323="*",INT(MAX(SPECIFIKACIJA!B$3:B322)+1),IF(SPECIFIKACIJA!A323="**",ROUNDDOWN(MAX(SPECIFIKACIJA!B$3:B322)+0.01,2),IF(SPECIFIKACIJA!A323="***",MAX(SPECIFIKACIJA!B$3:B322)+0.01,0)))</f>
        <v>0</v>
      </c>
      <c r="C323" s="23"/>
      <c r="D323" s="72"/>
      <c r="E323" s="25"/>
      <c r="F323" s="26"/>
      <c r="G323" s="25"/>
      <c r="H323" s="26"/>
    </row>
    <row r="324" spans="1:8" s="79" customFormat="1" ht="14.65" customHeight="1" thickBot="1">
      <c r="A324" s="193"/>
      <c r="B324" s="66">
        <f>IF(SPECIFIKACIJA!A324="*",INT(MAX(SPECIFIKACIJA!B$3:B323)+1),IF(SPECIFIKACIJA!A324="**",ROUNDDOWN(MAX(SPECIFIKACIJA!B$3:B323)+0.01,2),IF(SPECIFIKACIJA!A324="***",MAX(SPECIFIKACIJA!B$3:B323)+0.01,0)))</f>
        <v>0</v>
      </c>
      <c r="C324" s="141"/>
      <c r="E324" s="44"/>
      <c r="F324" s="43"/>
      <c r="G324" s="44"/>
      <c r="H324" s="43"/>
    </row>
    <row r="325" spans="1:8" s="64" customFormat="1" ht="14.65" customHeight="1" thickBot="1">
      <c r="A325" s="192"/>
      <c r="B325" s="66">
        <f>IF(SPECIFIKACIJA!A325="*",INT(MAX(SPECIFIKACIJA!B$3:B324)+1),IF(SPECIFIKACIJA!A325="**",ROUNDDOWN(MAX(SPECIFIKACIJA!B$3:B324)+0.01,2),IF(SPECIFIKACIJA!A325="***",MAX(SPECIFIKACIJA!B$3:B324)+0.01,0)))</f>
        <v>0</v>
      </c>
      <c r="C325" s="87" t="str">
        <f>"UKUPNO "&amp;ROUNDDOWN(SPECIFIKACIJA!B317,0)</f>
        <v>UKUPNO 3</v>
      </c>
      <c r="D325" s="126"/>
      <c r="E325" s="127"/>
      <c r="F325" s="128"/>
      <c r="G325" s="129">
        <f>SUM(G271:G323)</f>
        <v>0</v>
      </c>
    </row>
    <row r="326" spans="1:8" ht="14.65" customHeight="1">
      <c r="A326" s="193"/>
      <c r="B326" s="66">
        <f>IF(SPECIFIKACIJA!A326="*",INT(MAX(SPECIFIKACIJA!B$3:B325)+1),IF(SPECIFIKACIJA!A326="**",ROUNDDOWN(MAX(SPECIFIKACIJA!B$3:B325)+0.01,2),IF(SPECIFIKACIJA!A326="***",MAX(SPECIFIKACIJA!B$3:B325)+0.01,0)))</f>
        <v>0</v>
      </c>
      <c r="C326" s="130"/>
      <c r="D326" s="64"/>
      <c r="E326" s="40"/>
      <c r="G326" s="40"/>
      <c r="H326" s="39"/>
    </row>
    <row r="327" spans="1:8" ht="14.65" customHeight="1">
      <c r="A327" s="193"/>
      <c r="B327" s="66">
        <f>IF(SPECIFIKACIJA!A327="*",INT(MAX(SPECIFIKACIJA!B$3:B326)+1),IF(SPECIFIKACIJA!A327="**",ROUNDDOWN(MAX(SPECIFIKACIJA!B$3:B326)+0.01,2),IF(SPECIFIKACIJA!A327="***",MAX(SPECIFIKACIJA!B$3:B326)+0.01,0)))</f>
        <v>0</v>
      </c>
      <c r="C327" s="130"/>
      <c r="D327" s="64"/>
      <c r="E327" s="40"/>
      <c r="G327" s="40"/>
      <c r="H327" s="39"/>
    </row>
    <row r="328" spans="1:8" ht="14.65" customHeight="1">
      <c r="A328" s="193"/>
      <c r="B328" s="66">
        <f>IF(SPECIFIKACIJA!A328="*",INT(MAX(SPECIFIKACIJA!B$3:B327)+1),IF(SPECIFIKACIJA!A328="**",ROUNDDOWN(MAX(SPECIFIKACIJA!B$3:B327)+0.01,2),IF(SPECIFIKACIJA!A328="***",MAX(SPECIFIKACIJA!B$3:B327)+0.01,0)))</f>
        <v>0</v>
      </c>
      <c r="C328" s="130"/>
      <c r="D328" s="64"/>
      <c r="E328" s="40"/>
      <c r="G328" s="40"/>
      <c r="H328" s="39"/>
    </row>
    <row r="329" spans="1:8" ht="14.65" customHeight="1" thickBot="1">
      <c r="A329" s="193"/>
      <c r="B329" s="66">
        <f>IF(SPECIFIKACIJA!A329="*",INT(MAX(SPECIFIKACIJA!B$3:B328)+1),IF(SPECIFIKACIJA!A329="**",ROUNDDOWN(MAX(SPECIFIKACIJA!B$3:B328)+0.01,2),IF(SPECIFIKACIJA!A329="***",MAX(SPECIFIKACIJA!B$3:B328)+0.01,0)))</f>
        <v>0</v>
      </c>
      <c r="C329" s="130"/>
      <c r="D329" s="64"/>
      <c r="E329" s="40"/>
      <c r="G329" s="40"/>
      <c r="H329" s="39"/>
    </row>
    <row r="330" spans="1:8" ht="16.7" customHeight="1" thickBot="1">
      <c r="A330" s="190" t="s">
        <v>54</v>
      </c>
      <c r="B330" s="73">
        <f>IF(SPECIFIKACIJA!A330="*",INT(MAX(SPECIFIKACIJA!B$4:B329)+1),IF(SPECIFIKACIJA!A330="**",ROUNDDOWN(MAX(SPECIFIKACIJA!B$4:B329)+0.01,2),IF(SPECIFIKACIJA!A330="***",MAX(SPECIFIKACIJA!B$4:B329)+0.01,0)))</f>
        <v>4</v>
      </c>
      <c r="C330" s="96" t="s">
        <v>169</v>
      </c>
      <c r="D330" s="97"/>
      <c r="E330" s="98"/>
      <c r="F330" s="99"/>
      <c r="G330" s="100"/>
    </row>
    <row r="331" spans="1:8" ht="14.65" customHeight="1">
      <c r="B331" s="101"/>
      <c r="C331" s="102"/>
      <c r="D331" s="97"/>
      <c r="E331" s="98"/>
      <c r="F331" s="99"/>
      <c r="G331" s="100"/>
    </row>
    <row r="332" spans="1:8" ht="12.75" customHeight="1">
      <c r="A332" s="192" t="s">
        <v>56</v>
      </c>
      <c r="B332" s="66">
        <f>IF(SPECIFIKACIJA!A332="*",INT(MAX(SPECIFIKACIJA!B$3:B331)+1),IF(SPECIFIKACIJA!A332="**",ROUNDDOWN(MAX(SPECIFIKACIJA!B$3:B331)+0.01,2),IF(SPECIFIKACIJA!A332="***",MAX(SPECIFIKACIJA!B$3:B331)+0.01,0)))</f>
        <v>4.01</v>
      </c>
      <c r="C332" s="205" t="s">
        <v>170</v>
      </c>
      <c r="D332" s="103"/>
      <c r="E332" s="103"/>
      <c r="F332" s="104"/>
      <c r="G332" s="104"/>
      <c r="H332" s="39"/>
    </row>
    <row r="333" spans="1:8" ht="16.7" customHeight="1">
      <c r="B333" s="66">
        <f>IF(SPECIFIKACIJA!A333="*",INT(MAX(SPECIFIKACIJA!B$3:B332)+1),IF(SPECIFIKACIJA!A333="**",ROUNDDOWN(MAX(SPECIFIKACIJA!B$3:B332)+0.01,2),IF(SPECIFIKACIJA!A333="***",MAX(SPECIFIKACIJA!B$3:B332)+0.01,0)))</f>
        <v>0</v>
      </c>
      <c r="C333" s="205"/>
      <c r="D333" s="103"/>
      <c r="E333" s="103"/>
      <c r="F333" s="104"/>
      <c r="G333" s="104"/>
      <c r="H333" s="39"/>
    </row>
    <row r="334" spans="1:8" ht="16.7" customHeight="1">
      <c r="B334" s="66">
        <f>IF(SPECIFIKACIJA!A334="*",INT(MAX(SPECIFIKACIJA!B$3:B333)+1),IF(SPECIFIKACIJA!A334="**",ROUNDDOWN(MAX(SPECIFIKACIJA!B$3:B333)+0.01,2),IF(SPECIFIKACIJA!A334="***",MAX(SPECIFIKACIJA!B$3:B333)+0.01,0)))</f>
        <v>0</v>
      </c>
      <c r="C334" s="205"/>
      <c r="D334" s="103"/>
      <c r="E334" s="103"/>
      <c r="F334" s="104"/>
      <c r="G334" s="104"/>
      <c r="H334" s="39"/>
    </row>
    <row r="335" spans="1:8" s="79" customFormat="1" ht="16.7" customHeight="1">
      <c r="A335" s="190"/>
      <c r="B335" s="142">
        <f>IF(SPECIFIKACIJA!A335="",SPECIFIKACIJA!B334,SPECIFIKACIJA!B334+1)</f>
        <v>0</v>
      </c>
      <c r="C335" s="41" t="s">
        <v>171</v>
      </c>
      <c r="D335" s="76" t="s">
        <v>58</v>
      </c>
      <c r="E335" s="77">
        <v>2</v>
      </c>
      <c r="F335" s="52"/>
      <c r="G335" s="78">
        <f>SPECIFIKACIJA!E335*SPECIFIKACIJA!F335</f>
        <v>0</v>
      </c>
      <c r="H335" s="143"/>
    </row>
    <row r="336" spans="1:8" s="33" customFormat="1" ht="12.75" customHeight="1">
      <c r="A336" s="194"/>
      <c r="B336" s="66">
        <f>IF(SPECIFIKACIJA!A336="*",INT(MAX(SPECIFIKACIJA!B$3:B335)+1),IF(SPECIFIKACIJA!A336="**",ROUNDDOWN(MAX(SPECIFIKACIJA!B$3:B335)+0.01,2),IF(SPECIFIKACIJA!A336="***",MAX(SPECIFIKACIJA!B$3:B335)+0.01,0)))</f>
        <v>0</v>
      </c>
      <c r="C336" s="30"/>
      <c r="D336" s="31"/>
      <c r="E336" s="31"/>
      <c r="F336" s="32"/>
      <c r="H336" s="32"/>
    </row>
    <row r="337" spans="1:8" ht="12.75" customHeight="1">
      <c r="A337" s="190" t="s">
        <v>56</v>
      </c>
      <c r="B337" s="66">
        <f>IF(SPECIFIKACIJA!A337="*",INT(MAX(SPECIFIKACIJA!B$3:B336)+1),IF(SPECIFIKACIJA!A337="**",ROUNDDOWN(MAX(SPECIFIKACIJA!B$3:B336)+0.01,2),IF(SPECIFIKACIJA!A337="***",MAX(SPECIFIKACIJA!B$3:B336)+0.01,0)))</f>
        <v>4.0199999999999996</v>
      </c>
      <c r="C337" s="206" t="s">
        <v>172</v>
      </c>
      <c r="D337" s="38"/>
      <c r="E337" s="38"/>
      <c r="G337" s="40"/>
      <c r="H337" s="39"/>
    </row>
    <row r="338" spans="1:8" ht="16.7" customHeight="1">
      <c r="B338" s="66">
        <f>IF(SPECIFIKACIJA!A338="*",INT(MAX(SPECIFIKACIJA!B$3:B337)+1),IF(SPECIFIKACIJA!A338="**",ROUNDDOWN(MAX(SPECIFIKACIJA!B$3:B337)+0.01,2),IF(SPECIFIKACIJA!A338="***",MAX(SPECIFIKACIJA!B$3:B337)+0.01,0)))</f>
        <v>0</v>
      </c>
      <c r="C338" s="206"/>
      <c r="D338" s="38"/>
      <c r="E338" s="38"/>
      <c r="G338" s="40"/>
      <c r="H338" s="39"/>
    </row>
    <row r="339" spans="1:8" ht="16.7" customHeight="1">
      <c r="B339" s="66">
        <f>IF(SPECIFIKACIJA!A339="*",INT(MAX(SPECIFIKACIJA!B$3:B338)+1),IF(SPECIFIKACIJA!A339="**",ROUNDDOWN(MAX(SPECIFIKACIJA!B$3:B338)+0.01,2),IF(SPECIFIKACIJA!A339="***",MAX(SPECIFIKACIJA!B$3:B338)+0.01,0)))</f>
        <v>0</v>
      </c>
      <c r="C339" s="206"/>
      <c r="D339" s="38"/>
      <c r="E339" s="38"/>
      <c r="G339" s="40"/>
      <c r="H339" s="39"/>
    </row>
    <row r="340" spans="1:8" s="33" customFormat="1" ht="16.7" customHeight="1">
      <c r="A340" s="196"/>
      <c r="B340" s="106">
        <f>IF(SPECIFIKACIJA!A340="*",INT(MAX(SPECIFIKACIJA!B$3:B339)+1),IF(SPECIFIKACIJA!A340="**",ROUNDDOWN(MAX(SPECIFIKACIJA!B$3:B339)+0.01,2),IF(SPECIFIKACIJA!A340="***",MAX(SPECIFIKACIJA!B$3:B339)+0.01,0)))</f>
        <v>0</v>
      </c>
      <c r="C340" s="41" t="s">
        <v>173</v>
      </c>
      <c r="D340" s="112" t="s">
        <v>58</v>
      </c>
      <c r="E340" s="113">
        <v>2</v>
      </c>
      <c r="F340" s="52"/>
      <c r="G340" s="114">
        <f>SPECIFIKACIJA!E340*SPECIFIKACIJA!F340</f>
        <v>0</v>
      </c>
      <c r="H340" s="36"/>
    </row>
    <row r="341" spans="1:8" s="79" customFormat="1" ht="16.7" customHeight="1">
      <c r="A341" s="193"/>
      <c r="B341" s="66">
        <f>IF(SPECIFIKACIJA!A341="*",INT(MAX(SPECIFIKACIJA!B$3:B340)+1),IF(SPECIFIKACIJA!A341="**",ROUNDDOWN(MAX(SPECIFIKACIJA!B$3:B340)+0.01,2),IF(SPECIFIKACIJA!A341="***",MAX(SPECIFIKACIJA!B$3:B340)+0.01,0)))</f>
        <v>0</v>
      </c>
      <c r="C341" s="23"/>
      <c r="D341" s="24"/>
      <c r="E341" s="25"/>
      <c r="F341" s="26"/>
      <c r="G341" s="25"/>
      <c r="H341" s="26"/>
    </row>
    <row r="342" spans="1:8" ht="12.75" customHeight="1">
      <c r="A342" s="192" t="s">
        <v>56</v>
      </c>
      <c r="B342" s="66">
        <f>IF(SPECIFIKACIJA!A342="*",INT(MAX(SPECIFIKACIJA!B$3:B341)+1),IF(SPECIFIKACIJA!A342="**",ROUNDDOWN(MAX(SPECIFIKACIJA!B$3:B341)+0.01,2),IF(SPECIFIKACIJA!A342="***",MAX(SPECIFIKACIJA!B$3:B341)+0.01,0)))</f>
        <v>4.03</v>
      </c>
      <c r="C342" s="207" t="s">
        <v>174</v>
      </c>
      <c r="D342" s="83"/>
      <c r="E342" s="83"/>
      <c r="F342" s="28"/>
      <c r="G342" s="45">
        <f>IF(N(SPECIFIKACIJA!D342)=0,0,"Kn")</f>
        <v>0</v>
      </c>
      <c r="H342" s="28">
        <f>IF(N(SPECIFIKACIJA!D342)=0,0,SPECIFIKACIJA!F342*SPECIFIKACIJA!D342)</f>
        <v>0</v>
      </c>
    </row>
    <row r="343" spans="1:8" ht="16.7" customHeight="1">
      <c r="A343" s="193"/>
      <c r="B343" s="66">
        <f>IF(SPECIFIKACIJA!A343="*",INT(MAX(SPECIFIKACIJA!B$3:B342)+1),IF(SPECIFIKACIJA!A343="**",ROUNDDOWN(MAX(SPECIFIKACIJA!B$3:B342)+0.01,2),IF(SPECIFIKACIJA!A343="***",MAX(SPECIFIKACIJA!B$3:B342)+0.01,0)))</f>
        <v>0</v>
      </c>
      <c r="C343" s="207"/>
      <c r="D343" s="83"/>
      <c r="E343" s="83"/>
      <c r="F343" s="28"/>
      <c r="G343" s="45">
        <f>IF(N(SPECIFIKACIJA!D343)=0,0,"Kn")</f>
        <v>0</v>
      </c>
      <c r="H343" s="28">
        <f>IF(N(SPECIFIKACIJA!D343)=0,0,SPECIFIKACIJA!F343*SPECIFIKACIJA!D343)</f>
        <v>0</v>
      </c>
    </row>
    <row r="344" spans="1:8" ht="16.7" customHeight="1">
      <c r="A344" s="193"/>
      <c r="B344" s="66">
        <f>IF(SPECIFIKACIJA!A344="*",INT(MAX(SPECIFIKACIJA!B$3:B343)+1),IF(SPECIFIKACIJA!A344="**",ROUNDDOWN(MAX(SPECIFIKACIJA!B$3:B343)+0.01,2),IF(SPECIFIKACIJA!A344="***",MAX(SPECIFIKACIJA!B$3:B343)+0.01,0)))</f>
        <v>0</v>
      </c>
      <c r="C344" s="207"/>
      <c r="D344" s="83"/>
      <c r="E344" s="83"/>
      <c r="F344" s="28"/>
      <c r="G344" s="45">
        <f>IF(N(SPECIFIKACIJA!D344)=0,0,"Kn")</f>
        <v>0</v>
      </c>
      <c r="H344" s="28">
        <f>IF(N(SPECIFIKACIJA!D344)=0,0,SPECIFIKACIJA!F344*SPECIFIKACIJA!D344)</f>
        <v>0</v>
      </c>
    </row>
    <row r="345" spans="1:8" ht="16.7" customHeight="1">
      <c r="A345" s="193"/>
      <c r="B345" s="66">
        <f>IF(SPECIFIKACIJA!A345="*",INT(MAX(SPECIFIKACIJA!B$3:B344)+1),IF(SPECIFIKACIJA!A345="**",ROUNDDOWN(MAX(SPECIFIKACIJA!B$3:B344)+0.01,2),IF(SPECIFIKACIJA!A345="***",MAX(SPECIFIKACIJA!B$3:B344)+0.01,0)))</f>
        <v>0</v>
      </c>
      <c r="C345" s="207"/>
      <c r="D345" s="83"/>
      <c r="E345" s="83"/>
      <c r="F345" s="28"/>
      <c r="G345" s="45"/>
      <c r="H345" s="28"/>
    </row>
    <row r="346" spans="1:8" ht="16.7" customHeight="1">
      <c r="A346" s="193"/>
      <c r="B346" s="66">
        <f>IF(SPECIFIKACIJA!A346="*",INT(MAX(SPECIFIKACIJA!B$3:B345)+1),IF(SPECIFIKACIJA!A346="**",ROUNDDOWN(MAX(SPECIFIKACIJA!B$3:B345)+0.01,2),IF(SPECIFIKACIJA!A346="***",MAX(SPECIFIKACIJA!B$3:B345)+0.01,0)))</f>
        <v>0</v>
      </c>
      <c r="C346" s="207"/>
      <c r="D346" s="83"/>
      <c r="E346" s="83"/>
      <c r="F346" s="28"/>
      <c r="G346" s="45"/>
      <c r="H346" s="28"/>
    </row>
    <row r="347" spans="1:8" ht="14.65" customHeight="1">
      <c r="A347" s="193"/>
      <c r="C347" s="207"/>
      <c r="D347" s="83"/>
      <c r="E347" s="83"/>
      <c r="F347" s="28"/>
      <c r="G347" s="45"/>
      <c r="H347" s="28"/>
    </row>
    <row r="348" spans="1:8" ht="16.7" customHeight="1">
      <c r="A348" s="193"/>
      <c r="C348" s="207"/>
      <c r="D348" s="112" t="s">
        <v>175</v>
      </c>
      <c r="E348" s="113">
        <v>2</v>
      </c>
      <c r="F348" s="52"/>
      <c r="G348" s="114">
        <f>SPECIFIKACIJA!E348*SPECIFIKACIJA!F348</f>
        <v>0</v>
      </c>
      <c r="H348" s="28"/>
    </row>
    <row r="349" spans="1:8" ht="14.65" customHeight="1">
      <c r="A349" s="193"/>
      <c r="C349" s="144"/>
      <c r="D349" s="83"/>
      <c r="E349" s="83"/>
      <c r="F349" s="28"/>
      <c r="G349" s="45"/>
      <c r="H349" s="28"/>
    </row>
    <row r="350" spans="1:8" ht="12.75" customHeight="1">
      <c r="A350" s="190" t="s">
        <v>56</v>
      </c>
      <c r="B350" s="66">
        <f>IF(SPECIFIKACIJA!A350="*",INT(MAX(SPECIFIKACIJA!B$3:B349)+1),IF(SPECIFIKACIJA!A350="**",ROUNDDOWN(MAX(SPECIFIKACIJA!B$3:B349)+0.01,2),IF(SPECIFIKACIJA!A350="***",MAX(SPECIFIKACIJA!B$3:B349)+0.01,0)))</f>
        <v>4.04</v>
      </c>
      <c r="C350" s="208" t="s">
        <v>176</v>
      </c>
      <c r="D350" s="31"/>
      <c r="E350" s="31"/>
      <c r="F350" s="28"/>
      <c r="G350" s="45">
        <f>IF(N(SPECIFIKACIJA!D350)=0,0,"Kn")</f>
        <v>0</v>
      </c>
      <c r="H350" s="28"/>
    </row>
    <row r="351" spans="1:8" ht="16.7" customHeight="1">
      <c r="B351" s="66">
        <f>IF(SPECIFIKACIJA!A351="*",INT(MAX(SPECIFIKACIJA!B$3:B350)+1),IF(SPECIFIKACIJA!A351="**",ROUNDDOWN(MAX(SPECIFIKACIJA!B$3:B350)+0.01,2),IF(SPECIFIKACIJA!A351="***",MAX(SPECIFIKACIJA!B$3:B350)+0.01,0)))</f>
        <v>0</v>
      </c>
      <c r="C351" s="208"/>
      <c r="D351" s="31"/>
      <c r="E351" s="31"/>
      <c r="F351" s="28"/>
      <c r="G351" s="45">
        <f>IF(N(SPECIFIKACIJA!D351)=0,0,"Kn")</f>
        <v>0</v>
      </c>
      <c r="H351" s="28"/>
    </row>
    <row r="352" spans="1:8" ht="27.75" customHeight="1">
      <c r="B352" s="66">
        <f>IF(SPECIFIKACIJA!A352="*",INT(MAX(SPECIFIKACIJA!B$3:B351)+1),IF(SPECIFIKACIJA!A352="**",ROUNDDOWN(MAX(SPECIFIKACIJA!B$3:B351)+0.01,2),IF(SPECIFIKACIJA!A352="***",MAX(SPECIFIKACIJA!B$3:B351)+0.01,0)))</f>
        <v>0</v>
      </c>
      <c r="C352" s="208"/>
      <c r="D352" s="112" t="s">
        <v>160</v>
      </c>
      <c r="E352" s="113">
        <v>4</v>
      </c>
      <c r="F352" s="52"/>
      <c r="G352" s="114">
        <f>SPECIFIKACIJA!E352*SPECIFIKACIJA!F352</f>
        <v>0</v>
      </c>
      <c r="H352" s="28"/>
    </row>
    <row r="353" spans="1:15" s="79" customFormat="1" ht="14.65" customHeight="1">
      <c r="A353" s="193"/>
      <c r="B353" s="66"/>
      <c r="C353" s="124"/>
      <c r="D353" s="115"/>
      <c r="E353" s="110"/>
      <c r="F353" s="39"/>
      <c r="G353" s="104"/>
      <c r="H353" s="43"/>
    </row>
    <row r="354" spans="1:15" ht="12.75" customHeight="1">
      <c r="A354" s="190" t="s">
        <v>56</v>
      </c>
      <c r="B354" s="66">
        <f>IF(SPECIFIKACIJA!A354="*",INT(MAX(SPECIFIKACIJA!B$3:B353)+1),IF(SPECIFIKACIJA!A354="**",ROUNDDOWN(MAX(SPECIFIKACIJA!B$3:B353)+0.01,2),IF(SPECIFIKACIJA!A354="***",MAX(SPECIFIKACIJA!B$3:B353)+0.01,0)))</f>
        <v>4.05</v>
      </c>
      <c r="C354" s="203" t="s">
        <v>177</v>
      </c>
      <c r="D354" s="27"/>
      <c r="E354" s="27"/>
      <c r="F354" s="28"/>
      <c r="G354" s="45"/>
      <c r="H354" s="28"/>
    </row>
    <row r="355" spans="1:15" ht="12.75" customHeight="1">
      <c r="B355" s="66">
        <f>IF(SPECIFIKACIJA!A355="*",INT(MAX(SPECIFIKACIJA!B$3:B354)+1),IF(SPECIFIKACIJA!A355="**",ROUNDDOWN(MAX(SPECIFIKACIJA!B$3:B354)+0.01,2),IF(SPECIFIKACIJA!A355="***",MAX(SPECIFIKACIJA!B$3:B354)+0.01,0)))</f>
        <v>0</v>
      </c>
      <c r="C355" s="203"/>
      <c r="D355" s="27"/>
      <c r="E355" s="27"/>
      <c r="F355" s="28"/>
      <c r="G355" s="45"/>
      <c r="H355" s="28"/>
    </row>
    <row r="356" spans="1:15" ht="19.5" customHeight="1">
      <c r="B356" s="66">
        <f>IF(SPECIFIKACIJA!A356="*",INT(MAX(SPECIFIKACIJA!B$3:B355)+1),IF(SPECIFIKACIJA!A356="**",ROUNDDOWN(MAX(SPECIFIKACIJA!B$3:B355)+0.01,2),IF(SPECIFIKACIJA!A356="***",MAX(SPECIFIKACIJA!B$3:B355)+0.01,0)))</f>
        <v>0</v>
      </c>
      <c r="C356" s="203"/>
      <c r="D356" s="112" t="s">
        <v>175</v>
      </c>
      <c r="E356" s="113">
        <v>125</v>
      </c>
      <c r="F356" s="52"/>
      <c r="G356" s="114">
        <f>SPECIFIKACIJA!E356*SPECIFIKACIJA!F356</f>
        <v>0</v>
      </c>
      <c r="H356" s="28"/>
    </row>
    <row r="357" spans="1:15" s="64" customFormat="1" ht="12.75" customHeight="1">
      <c r="A357" s="192"/>
      <c r="B357" s="66">
        <f>IF(SPECIFIKACIJA!A357="*",INT(MAX(SPECIFIKACIJA!B$3:B356)+1),IF(SPECIFIKACIJA!A357="**",ROUNDDOWN(MAX(SPECIFIKACIJA!B$3:B356)+0.01,2),IF(SPECIFIKACIJA!A357="***",MAX(SPECIFIKACIJA!B$3:B356)+0.01,0)))</f>
        <v>0</v>
      </c>
      <c r="C357" s="50"/>
      <c r="D357" s="51"/>
      <c r="E357" s="51"/>
      <c r="F357" s="39"/>
      <c r="G357" s="145"/>
      <c r="H357" s="39"/>
      <c r="M357" s="146"/>
      <c r="N357" s="146"/>
      <c r="O357" s="146"/>
    </row>
    <row r="358" spans="1:15" s="64" customFormat="1" ht="16.7" customHeight="1">
      <c r="A358" s="192" t="s">
        <v>56</v>
      </c>
      <c r="B358" s="147">
        <f>IF(SPECIFIKACIJA!A358="*",INT(MAX(SPECIFIKACIJA!B$3:B357)+1),IF(SPECIFIKACIJA!A358="**",ROUNDDOWN(MAX(SPECIFIKACIJA!B$3:B357)+0.01,2),IF(SPECIFIKACIJA!A358="***",MAX(SPECIFIKACIJA!B$3:B357)+0.01,0)))</f>
        <v>4.0599999999999996</v>
      </c>
      <c r="C358" s="204" t="s">
        <v>178</v>
      </c>
      <c r="D358" s="29"/>
      <c r="E358" s="29"/>
      <c r="F358" s="29"/>
      <c r="G358" s="29"/>
      <c r="H358" s="39"/>
      <c r="M358" s="146"/>
      <c r="N358" s="146"/>
      <c r="O358" s="146"/>
    </row>
    <row r="359" spans="1:15" s="64" customFormat="1" ht="16.7" customHeight="1">
      <c r="A359" s="192"/>
      <c r="B359" s="147"/>
      <c r="C359" s="204"/>
      <c r="D359" s="76" t="s">
        <v>163</v>
      </c>
      <c r="E359" s="113">
        <v>1</v>
      </c>
      <c r="F359" s="52"/>
      <c r="G359" s="78">
        <f>SPECIFIKACIJA!E359*SPECIFIKACIJA!F359</f>
        <v>0</v>
      </c>
      <c r="H359" s="39"/>
      <c r="M359" s="146"/>
      <c r="N359" s="146"/>
      <c r="O359" s="146"/>
    </row>
    <row r="360" spans="1:15" s="64" customFormat="1" ht="16.7" customHeight="1">
      <c r="A360" s="192"/>
      <c r="B360" s="147">
        <f>IF(SPECIFIKACIJA!A360="*",INT(MAX(SPECIFIKACIJA!B$3:B359)+1),IF(SPECIFIKACIJA!A360="**",ROUNDDOWN(MAX(SPECIFIKACIJA!B$3:B359)+0.01,2),IF(SPECIFIKACIJA!A360="***",MAX(SPECIFIKACIJA!B$3:B359)+0.01,0)))</f>
        <v>0</v>
      </c>
      <c r="C360" s="148"/>
      <c r="D360" s="149"/>
      <c r="E360" s="149"/>
      <c r="F360" s="150"/>
      <c r="G360" s="151"/>
      <c r="H360" s="39"/>
      <c r="M360" s="146"/>
      <c r="N360" s="146"/>
      <c r="O360" s="146"/>
    </row>
    <row r="361" spans="1:15" s="64" customFormat="1" ht="29.85" customHeight="1">
      <c r="A361" s="192" t="s">
        <v>56</v>
      </c>
      <c r="B361" s="147">
        <f>IF(SPECIFIKACIJA!A361="*",INT(MAX(SPECIFIKACIJA!B$3:B360)+1),IF(SPECIFIKACIJA!A361="**",ROUNDDOWN(MAX(SPECIFIKACIJA!B$3:B360)+0.01,2),IF(SPECIFIKACIJA!A361="***",MAX(SPECIFIKACIJA!B$3:B360)+0.01,0)))</f>
        <v>4.07</v>
      </c>
      <c r="C361" s="148" t="s">
        <v>179</v>
      </c>
      <c r="D361" s="29"/>
      <c r="E361" s="29"/>
      <c r="F361" s="29"/>
      <c r="G361" s="29"/>
      <c r="H361" s="39"/>
      <c r="M361" s="146"/>
      <c r="N361" s="146"/>
      <c r="O361" s="146"/>
    </row>
    <row r="362" spans="1:15" s="64" customFormat="1" ht="34.5" customHeight="1">
      <c r="A362" s="192"/>
      <c r="B362" s="147">
        <f>IF(SPECIFIKACIJA!A362="*",INT(MAX(SPECIFIKACIJA!B$3:B361)+1),IF(SPECIFIKACIJA!A362="**",ROUNDDOWN(MAX(SPECIFIKACIJA!B$3:B361)+0.01,2),IF(SPECIFIKACIJA!A362="***",MAX(SPECIFIKACIJA!B$3:B361)+0.01,0)))</f>
        <v>0</v>
      </c>
      <c r="C362" s="148" t="s">
        <v>180</v>
      </c>
      <c r="D362" s="149"/>
      <c r="E362" s="149"/>
      <c r="F362" s="150"/>
      <c r="G362" s="151"/>
      <c r="H362" s="39"/>
      <c r="M362" s="146"/>
      <c r="N362" s="146"/>
      <c r="O362" s="146"/>
    </row>
    <row r="363" spans="1:15" s="64" customFormat="1" ht="16.7" customHeight="1">
      <c r="A363" s="192"/>
      <c r="B363" s="147">
        <f>IF(SPECIFIKACIJA!A363="*",INT(MAX(SPECIFIKACIJA!B$3:B362)+1),IF(SPECIFIKACIJA!A363="**",ROUNDDOWN(MAX(SPECIFIKACIJA!B$3:B362)+0.01,2),IF(SPECIFIKACIJA!A363="***",MAX(SPECIFIKACIJA!B$3:B362)+0.01,0)))</f>
        <v>0</v>
      </c>
      <c r="C363" s="148" t="s">
        <v>181</v>
      </c>
      <c r="D363" s="149"/>
      <c r="E363" s="149"/>
      <c r="F363" s="150"/>
      <c r="G363" s="151"/>
      <c r="H363" s="39"/>
      <c r="M363" s="146"/>
      <c r="N363" s="146"/>
      <c r="O363" s="146"/>
    </row>
    <row r="364" spans="1:15" s="64" customFormat="1" ht="16.7" customHeight="1">
      <c r="A364" s="192"/>
      <c r="B364" s="147">
        <f>IF(SPECIFIKACIJA!A364="*",INT(MAX(SPECIFIKACIJA!B$3:B363)+1),IF(SPECIFIKACIJA!A364="**",ROUNDDOWN(MAX(SPECIFIKACIJA!B$3:B363)+0.01,2),IF(SPECIFIKACIJA!A364="***",MAX(SPECIFIKACIJA!B$3:B363)+0.01,0)))</f>
        <v>0</v>
      </c>
      <c r="C364" s="148" t="s">
        <v>182</v>
      </c>
      <c r="D364" s="149"/>
      <c r="E364" s="149"/>
      <c r="F364" s="150"/>
      <c r="G364" s="151"/>
      <c r="H364" s="39"/>
      <c r="M364" s="146"/>
      <c r="N364" s="146"/>
      <c r="O364" s="146"/>
    </row>
    <row r="365" spans="1:15" s="64" customFormat="1" ht="16.7" customHeight="1">
      <c r="A365" s="192"/>
      <c r="B365" s="147">
        <f>IF(SPECIFIKACIJA!A365="*",INT(MAX(SPECIFIKACIJA!B$3:B364)+1),IF(SPECIFIKACIJA!A365="**",ROUNDDOWN(MAX(SPECIFIKACIJA!B$3:B364)+0.01,2),IF(SPECIFIKACIJA!A365="***",MAX(SPECIFIKACIJA!B$3:B364)+0.01,0)))</f>
        <v>0</v>
      </c>
      <c r="C365" s="148" t="s">
        <v>183</v>
      </c>
      <c r="D365" s="149"/>
      <c r="E365" s="149"/>
      <c r="F365" s="150"/>
      <c r="G365" s="151"/>
      <c r="H365" s="39"/>
      <c r="M365" s="146"/>
      <c r="N365" s="146"/>
      <c r="O365" s="146"/>
    </row>
    <row r="366" spans="1:15" s="64" customFormat="1" ht="16.7" customHeight="1">
      <c r="A366" s="192"/>
      <c r="B366" s="147">
        <f>IF(SPECIFIKACIJA!A366="*",INT(MAX(SPECIFIKACIJA!B$3:B365)+1),IF(SPECIFIKACIJA!A366="**",ROUNDDOWN(MAX(SPECIFIKACIJA!B$3:B365)+0.01,2),IF(SPECIFIKACIJA!A366="***",MAX(SPECIFIKACIJA!B$3:B365)+0.01,0)))</f>
        <v>0</v>
      </c>
      <c r="C366" s="148" t="s">
        <v>184</v>
      </c>
      <c r="D366" s="149"/>
      <c r="E366" s="149"/>
      <c r="F366" s="150"/>
      <c r="G366" s="151"/>
      <c r="H366" s="39"/>
      <c r="M366" s="146"/>
      <c r="N366" s="146"/>
      <c r="O366" s="146"/>
    </row>
    <row r="367" spans="1:15" s="64" customFormat="1" ht="16.7" customHeight="1">
      <c r="A367" s="192"/>
      <c r="B367" s="147">
        <f>IF(SPECIFIKACIJA!A367="*",INT(MAX(SPECIFIKACIJA!B$3:B366)+1),IF(SPECIFIKACIJA!A367="**",ROUNDDOWN(MAX(SPECIFIKACIJA!B$3:B366)+0.01,2),IF(SPECIFIKACIJA!A367="***",MAX(SPECIFIKACIJA!B$3:B366)+0.01,0)))</f>
        <v>0</v>
      </c>
      <c r="C367" s="148" t="s">
        <v>185</v>
      </c>
      <c r="D367" s="149"/>
      <c r="E367" s="149"/>
      <c r="F367" s="150"/>
      <c r="G367" s="151"/>
      <c r="H367" s="39"/>
      <c r="M367" s="146"/>
      <c r="N367" s="146"/>
      <c r="O367" s="146"/>
    </row>
    <row r="368" spans="1:15" s="64" customFormat="1" ht="16.7" customHeight="1">
      <c r="A368" s="192"/>
      <c r="B368" s="147">
        <f>IF(SPECIFIKACIJA!A368="*",INT(MAX(SPECIFIKACIJA!B$3:B367)+1),IF(SPECIFIKACIJA!A368="**",ROUNDDOWN(MAX(SPECIFIKACIJA!B$3:B367)+0.01,2),IF(SPECIFIKACIJA!A368="***",MAX(SPECIFIKACIJA!B$3:B367)+0.01,0)))</f>
        <v>0</v>
      </c>
      <c r="C368" s="148" t="s">
        <v>186</v>
      </c>
      <c r="D368" s="149"/>
      <c r="E368" s="149"/>
      <c r="F368" s="150"/>
      <c r="G368" s="151"/>
      <c r="H368" s="39"/>
      <c r="M368" s="146"/>
      <c r="N368" s="146"/>
      <c r="O368" s="146"/>
    </row>
    <row r="369" spans="1:15" s="64" customFormat="1" ht="16.7" customHeight="1">
      <c r="A369" s="192"/>
      <c r="B369" s="147">
        <f>IF(SPECIFIKACIJA!A369="*",INT(MAX(SPECIFIKACIJA!B$3:B368)+1),IF(SPECIFIKACIJA!A369="**",ROUNDDOWN(MAX(SPECIFIKACIJA!B$3:B368)+0.01,2),IF(SPECIFIKACIJA!A369="***",MAX(SPECIFIKACIJA!B$3:B368)+0.01,0)))</f>
        <v>0</v>
      </c>
      <c r="C369" s="148" t="s">
        <v>187</v>
      </c>
      <c r="D369" s="149"/>
      <c r="E369" s="149"/>
      <c r="F369" s="150"/>
      <c r="G369" s="151"/>
      <c r="H369" s="39"/>
      <c r="M369" s="146"/>
      <c r="N369" s="146"/>
      <c r="O369" s="146"/>
    </row>
    <row r="370" spans="1:15" s="64" customFormat="1" ht="16.7" customHeight="1">
      <c r="A370" s="192"/>
      <c r="B370" s="147">
        <f>IF(SPECIFIKACIJA!A370="*",INT(MAX(SPECIFIKACIJA!B$3:B369)+1),IF(SPECIFIKACIJA!A370="**",ROUNDDOWN(MAX(SPECIFIKACIJA!B$3:B369)+0.01,2),IF(SPECIFIKACIJA!A370="***",MAX(SPECIFIKACIJA!B$3:B369)+0.01,0)))</f>
        <v>0</v>
      </c>
      <c r="C370" s="148" t="s">
        <v>188</v>
      </c>
      <c r="D370" s="149"/>
      <c r="E370" s="149"/>
      <c r="F370" s="150"/>
      <c r="G370" s="151"/>
      <c r="H370" s="39"/>
      <c r="M370" s="146"/>
      <c r="N370" s="146"/>
      <c r="O370" s="146"/>
    </row>
    <row r="371" spans="1:15" s="64" customFormat="1" ht="117.75" customHeight="1">
      <c r="A371" s="192"/>
      <c r="B371" s="147">
        <f>IF(SPECIFIKACIJA!A371="*",INT(MAX(SPECIFIKACIJA!B$3:B370)+1),IF(SPECIFIKACIJA!A371="**",ROUNDDOWN(MAX(SPECIFIKACIJA!B$3:B370)+0.01,2),IF(SPECIFIKACIJA!A371="***",MAX(SPECIFIKACIJA!B$3:B370)+0.01,0)))</f>
        <v>0</v>
      </c>
      <c r="C371" s="148" t="s">
        <v>189</v>
      </c>
      <c r="D371" s="149"/>
      <c r="E371" s="149"/>
      <c r="F371" s="150"/>
      <c r="G371" s="151"/>
      <c r="H371" s="39"/>
      <c r="M371" s="146"/>
      <c r="N371" s="146"/>
      <c r="O371" s="146"/>
    </row>
    <row r="372" spans="1:15" s="64" customFormat="1" ht="68.650000000000006" customHeight="1">
      <c r="A372" s="192"/>
      <c r="B372" s="147">
        <f>IF(SPECIFIKACIJA!A372="*",INT(MAX(SPECIFIKACIJA!B$3:B371)+1),IF(SPECIFIKACIJA!A372="**",ROUNDDOWN(MAX(SPECIFIKACIJA!B$3:B371)+0.01,2),IF(SPECIFIKACIJA!A372="***",MAX(SPECIFIKACIJA!B$3:B371)+0.01,0)))</f>
        <v>0</v>
      </c>
      <c r="C372" s="204" t="s">
        <v>190</v>
      </c>
      <c r="D372" s="29"/>
      <c r="E372" s="29"/>
      <c r="F372" s="29"/>
      <c r="G372" s="29"/>
      <c r="H372" s="39"/>
      <c r="M372" s="146"/>
      <c r="N372" s="146"/>
      <c r="O372" s="146"/>
    </row>
    <row r="373" spans="1:15" s="64" customFormat="1" ht="16.7" customHeight="1">
      <c r="A373" s="192"/>
      <c r="B373" s="147"/>
      <c r="C373" s="204"/>
      <c r="D373" s="112" t="s">
        <v>160</v>
      </c>
      <c r="E373" s="113">
        <v>1</v>
      </c>
      <c r="F373" s="52"/>
      <c r="G373" s="114">
        <f>SPECIFIKACIJA!E373*SPECIFIKACIJA!F373</f>
        <v>0</v>
      </c>
      <c r="H373" s="39"/>
      <c r="M373" s="146"/>
      <c r="N373" s="146"/>
      <c r="O373" s="146"/>
    </row>
    <row r="374" spans="1:15" s="64" customFormat="1" ht="16.7" customHeight="1">
      <c r="A374" s="192"/>
      <c r="B374" s="147">
        <f>IF(SPECIFIKACIJA!A374="*",INT(MAX(SPECIFIKACIJA!B$3:B373)+1),IF(SPECIFIKACIJA!A374="**",ROUNDDOWN(MAX(SPECIFIKACIJA!B$3:B373)+0.01,2),IF(SPECIFIKACIJA!A374="***",MAX(SPECIFIKACIJA!B$3:B373)+0.01,0)))</f>
        <v>0</v>
      </c>
      <c r="C374" s="148"/>
      <c r="D374" s="149"/>
      <c r="E374" s="149"/>
      <c r="F374" s="150"/>
      <c r="G374" s="151"/>
      <c r="H374" s="39"/>
      <c r="M374" s="146"/>
      <c r="N374" s="146"/>
      <c r="O374" s="146"/>
    </row>
    <row r="375" spans="1:15" s="64" customFormat="1" ht="16.7" customHeight="1">
      <c r="A375" s="192" t="s">
        <v>56</v>
      </c>
      <c r="B375" s="147">
        <f>IF(SPECIFIKACIJA!A375="*",INT(MAX(SPECIFIKACIJA!B$3:B374)+1),IF(SPECIFIKACIJA!A375="**",ROUNDDOWN(MAX(SPECIFIKACIJA!B$3:B374)+0.01,2),IF(SPECIFIKACIJA!A375="***",MAX(SPECIFIKACIJA!B$3:B374)+0.01,0)))</f>
        <v>4.08</v>
      </c>
      <c r="C375" s="148" t="s">
        <v>191</v>
      </c>
      <c r="D375" s="29"/>
      <c r="E375" s="29"/>
      <c r="F375" s="29"/>
      <c r="G375" s="29"/>
      <c r="H375" s="39"/>
      <c r="M375" s="146"/>
      <c r="N375" s="146"/>
      <c r="O375" s="146"/>
    </row>
    <row r="376" spans="1:15" s="64" customFormat="1" ht="29.85" customHeight="1">
      <c r="A376" s="192"/>
      <c r="B376" s="147">
        <f>IF(SPECIFIKACIJA!A376="*",INT(MAX(SPECIFIKACIJA!B$3:B375)+1),IF(SPECIFIKACIJA!A376="**",ROUNDDOWN(MAX(SPECIFIKACIJA!B$3:B375)+0.01,2),IF(SPECIFIKACIJA!A376="***",MAX(SPECIFIKACIJA!B$3:B375)+0.01,0)))</f>
        <v>0</v>
      </c>
      <c r="C376" s="148" t="s">
        <v>192</v>
      </c>
      <c r="D376" s="149"/>
      <c r="E376" s="149"/>
      <c r="F376" s="150"/>
      <c r="G376" s="151"/>
      <c r="H376" s="39"/>
      <c r="M376" s="146"/>
      <c r="N376" s="146"/>
      <c r="O376" s="146"/>
    </row>
    <row r="377" spans="1:15" s="64" customFormat="1" ht="29.85" customHeight="1">
      <c r="A377" s="192"/>
      <c r="B377" s="147">
        <f>IF(SPECIFIKACIJA!A377="*",INT(MAX(SPECIFIKACIJA!B$3:B376)+1),IF(SPECIFIKACIJA!A377="**",ROUNDDOWN(MAX(SPECIFIKACIJA!B$3:B376)+0.01,2),IF(SPECIFIKACIJA!A377="***",MAX(SPECIFIKACIJA!B$3:B376)+0.01,0)))</f>
        <v>0</v>
      </c>
      <c r="C377" s="148" t="s">
        <v>193</v>
      </c>
      <c r="D377" s="149"/>
      <c r="E377" s="149"/>
      <c r="F377" s="150"/>
      <c r="G377" s="151"/>
      <c r="H377" s="39"/>
      <c r="M377" s="146"/>
      <c r="N377" s="146"/>
      <c r="O377" s="146"/>
    </row>
    <row r="378" spans="1:15" s="64" customFormat="1" ht="29.85" customHeight="1">
      <c r="A378" s="192"/>
      <c r="B378" s="147">
        <f>IF(SPECIFIKACIJA!A378="*",INT(MAX(SPECIFIKACIJA!B$3:B377)+1),IF(SPECIFIKACIJA!A378="**",ROUNDDOWN(MAX(SPECIFIKACIJA!B$3:B377)+0.01,2),IF(SPECIFIKACIJA!A378="***",MAX(SPECIFIKACIJA!B$3:B377)+0.01,0)))</f>
        <v>0</v>
      </c>
      <c r="C378" s="148" t="s">
        <v>194</v>
      </c>
      <c r="D378" s="112" t="s">
        <v>160</v>
      </c>
      <c r="E378" s="113">
        <v>1</v>
      </c>
      <c r="F378" s="52"/>
      <c r="G378" s="114">
        <f>SPECIFIKACIJA!E378*SPECIFIKACIJA!F378</f>
        <v>0</v>
      </c>
      <c r="H378" s="39"/>
      <c r="M378" s="146"/>
      <c r="N378" s="146"/>
      <c r="O378" s="146"/>
    </row>
    <row r="379" spans="1:15" s="64" customFormat="1" ht="16.7" customHeight="1" thickBot="1">
      <c r="A379" s="192"/>
      <c r="B379" s="101">
        <f>IF(SPECIFIKACIJA!A379="*",INT(MAX(SPECIFIKACIJA!B$4:B378)+1),IF(SPECIFIKACIJA!A379="**",ROUNDDOWN(MAX(SPECIFIKACIJA!B$4:B378)+0.01,2),IF(SPECIFIKACIJA!A379="***",MAX(SPECIFIKACIJA!B$4:B378)+0.01,0)))</f>
        <v>0</v>
      </c>
      <c r="C379" s="125"/>
      <c r="D379" s="97"/>
      <c r="E379" s="98"/>
      <c r="F379" s="99"/>
      <c r="G379" s="100"/>
    </row>
    <row r="380" spans="1:15" s="64" customFormat="1" ht="16.7" customHeight="1" thickBot="1">
      <c r="A380" s="192"/>
      <c r="B380" s="101">
        <f>IF(SPECIFIKACIJA!A380="*",INT(MAX(SPECIFIKACIJA!B$4:B379)+1),IF(SPECIFIKACIJA!A380="**",ROUNDDOWN(MAX(SPECIFIKACIJA!B$4:B379)+0.01,2),IF(SPECIFIKACIJA!A380="***",MAX(SPECIFIKACIJA!B$4:B379)+0.01,0)))</f>
        <v>0</v>
      </c>
      <c r="C380" s="87" t="str">
        <f>"UKUPNO "&amp;ROUNDDOWN(SPECIFIKACIJA!B354,0)</f>
        <v>UKUPNO 4</v>
      </c>
      <c r="D380" s="126"/>
      <c r="E380" s="127"/>
      <c r="F380" s="128"/>
      <c r="G380" s="129">
        <f>SUM(G332:G379)</f>
        <v>0</v>
      </c>
    </row>
    <row r="381" spans="1:15" ht="14.65" customHeight="1">
      <c r="A381" s="193"/>
      <c r="C381" s="130"/>
      <c r="D381" s="64"/>
      <c r="E381" s="40"/>
      <c r="G381" s="40"/>
      <c r="H381" s="39"/>
    </row>
    <row r="382" spans="1:15" ht="14.65" customHeight="1">
      <c r="A382" s="193"/>
      <c r="C382" s="130"/>
      <c r="D382" s="64"/>
      <c r="E382" s="40"/>
      <c r="G382" s="40"/>
      <c r="H382" s="39"/>
    </row>
    <row r="383" spans="1:15" ht="14.65" customHeight="1">
      <c r="A383" s="193"/>
      <c r="C383" s="130"/>
      <c r="D383" s="64"/>
      <c r="E383" s="40"/>
      <c r="G383" s="40"/>
      <c r="H383" s="39"/>
    </row>
    <row r="384" spans="1:15" ht="14.65" customHeight="1">
      <c r="A384" s="193"/>
      <c r="C384" s="130"/>
      <c r="D384" s="64"/>
      <c r="E384" s="40"/>
      <c r="G384" s="40"/>
      <c r="H384" s="39"/>
    </row>
    <row r="385" spans="1:8" ht="14.65" customHeight="1">
      <c r="A385" s="193"/>
      <c r="C385" s="130"/>
      <c r="D385" s="64"/>
      <c r="E385" s="40"/>
      <c r="G385" s="40"/>
      <c r="H385" s="39"/>
    </row>
    <row r="386" spans="1:8" ht="14.65" customHeight="1">
      <c r="A386" s="193"/>
      <c r="C386" s="130"/>
      <c r="D386" s="64"/>
      <c r="E386" s="40"/>
      <c r="G386" s="40"/>
      <c r="H386" s="39"/>
    </row>
    <row r="387" spans="1:8" ht="14.65" customHeight="1">
      <c r="A387" s="193"/>
      <c r="C387" s="130"/>
      <c r="D387" s="64"/>
      <c r="E387" s="40"/>
      <c r="G387" s="40"/>
      <c r="H387" s="39"/>
    </row>
    <row r="388" spans="1:8" ht="14.65" customHeight="1">
      <c r="A388" s="193"/>
      <c r="C388" s="130"/>
      <c r="D388" s="64"/>
      <c r="E388" s="40"/>
      <c r="G388" s="40"/>
      <c r="H388" s="39"/>
    </row>
    <row r="389" spans="1:8" ht="14.65" customHeight="1">
      <c r="B389" s="142"/>
      <c r="C389" s="152"/>
      <c r="D389" s="153"/>
      <c r="E389" s="153"/>
      <c r="G389" s="154"/>
      <c r="H389" s="39"/>
    </row>
    <row r="390" spans="1:8" ht="14.65" customHeight="1">
      <c r="B390" s="155"/>
      <c r="C390" s="156"/>
      <c r="D390" s="157"/>
      <c r="E390" s="157"/>
      <c r="F390" s="158"/>
      <c r="G390" s="158"/>
    </row>
    <row r="391" spans="1:8" ht="14.65" customHeight="1">
      <c r="B391" s="155"/>
      <c r="C391" s="156"/>
      <c r="D391" s="157"/>
      <c r="E391" s="157"/>
      <c r="F391" s="158"/>
      <c r="G391" s="158"/>
    </row>
    <row r="392" spans="1:8" ht="14.65" customHeight="1">
      <c r="B392" s="155"/>
      <c r="C392" s="156"/>
      <c r="D392" s="157"/>
      <c r="E392" s="157"/>
      <c r="F392" s="158"/>
      <c r="G392" s="158"/>
    </row>
    <row r="393" spans="1:8" ht="20.45" customHeight="1">
      <c r="B393" s="155"/>
      <c r="C393" s="159" t="s">
        <v>195</v>
      </c>
      <c r="D393" s="157"/>
      <c r="E393" s="157"/>
      <c r="F393" s="158"/>
      <c r="G393" s="158"/>
    </row>
    <row r="394" spans="1:8" ht="14.65" customHeight="1">
      <c r="B394" s="155"/>
      <c r="C394" s="156"/>
      <c r="D394" s="157"/>
      <c r="E394" s="157"/>
      <c r="F394" s="158"/>
      <c r="G394" s="158"/>
    </row>
    <row r="395" spans="1:8" ht="14.65" customHeight="1" thickBot="1">
      <c r="C395" s="160"/>
      <c r="D395" s="93"/>
      <c r="E395" s="94"/>
      <c r="F395" s="95"/>
      <c r="G395" s="95"/>
    </row>
    <row r="396" spans="1:8" ht="14.65" customHeight="1" thickBot="1">
      <c r="B396" s="73">
        <f>SPECIFIKACIJA!B6</f>
        <v>1</v>
      </c>
      <c r="C396" s="161" t="str">
        <f>SPECIFIKACIJA!C6</f>
        <v>DEMONTAŽA :</v>
      </c>
      <c r="D396" s="88"/>
      <c r="E396" s="89"/>
      <c r="F396" s="90"/>
      <c r="G396" s="91">
        <f>SPECIFIKACIJA!G31</f>
        <v>0</v>
      </c>
    </row>
    <row r="397" spans="1:8" ht="14.65" customHeight="1" thickBot="1">
      <c r="C397" s="160"/>
      <c r="D397" s="93"/>
      <c r="E397" s="94"/>
      <c r="F397" s="95"/>
      <c r="G397" s="95"/>
    </row>
    <row r="398" spans="1:8" ht="14.65" customHeight="1" thickBot="1">
      <c r="B398" s="73">
        <f>SPECIFIKACIJA!B34</f>
        <v>2</v>
      </c>
      <c r="C398" s="161" t="str">
        <f>SPECIFIKACIJA!C34</f>
        <v>INSTALACIJA KOTLOVNICE :</v>
      </c>
      <c r="D398" s="88"/>
      <c r="E398" s="89"/>
      <c r="F398" s="90"/>
      <c r="G398" s="91">
        <f>SPECIFIKACIJA!G265</f>
        <v>0</v>
      </c>
    </row>
    <row r="399" spans="1:8" ht="14.65" customHeight="1" thickBot="1"/>
    <row r="400" spans="1:8" ht="14.65" customHeight="1" thickBot="1">
      <c r="B400" s="73">
        <f>SPECIFIKACIJA!B269</f>
        <v>3</v>
      </c>
      <c r="C400" s="161" t="str">
        <f>SPECIFIKACIJA!C269</f>
        <v>INSTALACIJA PLINA :</v>
      </c>
      <c r="D400" s="162"/>
      <c r="E400" s="163"/>
      <c r="F400" s="164"/>
      <c r="G400" s="91">
        <f>SPECIFIKACIJA!G325</f>
        <v>0</v>
      </c>
    </row>
    <row r="401" spans="1:9" ht="14.65" customHeight="1" thickBot="1"/>
    <row r="402" spans="1:9" ht="16.7" customHeight="1" thickBot="1">
      <c r="B402" s="73">
        <f>SPECIFIKACIJA!B330</f>
        <v>4</v>
      </c>
      <c r="C402" s="165" t="str">
        <f>SPECIFIKACIJA!C330</f>
        <v>PRATEĆI GRAĐEVINSKI I ELEKTRO RADOVI :</v>
      </c>
      <c r="D402" s="88"/>
      <c r="E402" s="89"/>
      <c r="F402" s="90"/>
      <c r="G402" s="91">
        <f>SPECIFIKACIJA!G380</f>
        <v>0</v>
      </c>
    </row>
    <row r="403" spans="1:9" ht="14.65" customHeight="1">
      <c r="C403" s="160"/>
      <c r="D403" s="93"/>
      <c r="E403" s="94"/>
      <c r="F403" s="95"/>
      <c r="G403" s="95"/>
    </row>
    <row r="404" spans="1:9" ht="14.65" customHeight="1">
      <c r="C404" s="160"/>
      <c r="D404" s="93"/>
      <c r="E404" s="94"/>
      <c r="F404" s="95"/>
      <c r="G404" s="95"/>
    </row>
    <row r="405" spans="1:9" ht="14.65" customHeight="1" thickBot="1"/>
    <row r="406" spans="1:9" s="172" customFormat="1" ht="18.600000000000001" customHeight="1" thickBot="1">
      <c r="A406" s="197"/>
      <c r="B406" s="166"/>
      <c r="C406" s="167" t="s">
        <v>202</v>
      </c>
      <c r="D406" s="168"/>
      <c r="E406" s="169"/>
      <c r="F406" s="170"/>
      <c r="G406" s="171">
        <f>SUM(SPECIFIKACIJA!G396:G405)</f>
        <v>0</v>
      </c>
      <c r="I406" s="173"/>
    </row>
    <row r="407" spans="1:9" s="172" customFormat="1" ht="17.100000000000001" customHeight="1">
      <c r="A407" s="197"/>
      <c r="B407" s="166"/>
      <c r="C407" s="174"/>
      <c r="D407" s="175"/>
      <c r="E407" s="176"/>
      <c r="F407" s="177"/>
      <c r="G407" s="177"/>
    </row>
    <row r="408" spans="1:9" s="172" customFormat="1" ht="18.600000000000001" customHeight="1">
      <c r="A408" s="197"/>
      <c r="B408" s="166"/>
      <c r="C408" s="174" t="s">
        <v>203</v>
      </c>
      <c r="D408" s="175"/>
      <c r="E408" s="176"/>
      <c r="F408" s="177"/>
      <c r="G408" s="177">
        <f>SPECIFIKACIJA!G406*0.25</f>
        <v>0</v>
      </c>
    </row>
    <row r="409" spans="1:9" s="172" customFormat="1" ht="17.100000000000001" customHeight="1" thickBot="1">
      <c r="A409" s="197"/>
      <c r="B409" s="166"/>
      <c r="C409" s="178"/>
      <c r="D409" s="179"/>
      <c r="E409" s="180"/>
      <c r="F409" s="181"/>
      <c r="G409" s="181"/>
    </row>
    <row r="410" spans="1:9" s="172" customFormat="1" ht="18.600000000000001" customHeight="1" thickBot="1">
      <c r="A410" s="197"/>
      <c r="B410" s="166"/>
      <c r="C410" s="167" t="s">
        <v>204</v>
      </c>
      <c r="D410" s="168"/>
      <c r="E410" s="169"/>
      <c r="F410" s="170"/>
      <c r="G410" s="171">
        <f>SUM(SPECIFIKACIJA!G406:G408)</f>
        <v>0</v>
      </c>
    </row>
    <row r="415" spans="1:9" ht="14.65" customHeight="1">
      <c r="B415" s="215"/>
      <c r="C415" s="216"/>
      <c r="D415" s="217" t="s">
        <v>205</v>
      </c>
      <c r="E415" s="218"/>
      <c r="F415" s="219"/>
      <c r="G415" s="219"/>
    </row>
    <row r="416" spans="1:9" ht="14.65" customHeight="1">
      <c r="B416" s="215"/>
      <c r="C416" s="216"/>
      <c r="D416" s="220"/>
      <c r="E416" s="218"/>
      <c r="F416" s="219"/>
      <c r="G416" s="219"/>
    </row>
    <row r="417" spans="2:7" ht="14.65" customHeight="1">
      <c r="B417" s="215"/>
      <c r="C417" s="216"/>
      <c r="D417" s="220"/>
      <c r="E417" s="218"/>
      <c r="F417" s="219"/>
      <c r="G417" s="219"/>
    </row>
    <row r="418" spans="2:7" ht="14.65" customHeight="1">
      <c r="B418" s="215"/>
      <c r="C418" s="216"/>
      <c r="D418" s="220"/>
      <c r="E418" s="218"/>
      <c r="F418" s="219"/>
      <c r="G418" s="219"/>
    </row>
    <row r="419" spans="2:7" ht="14.65" customHeight="1">
      <c r="B419" s="215"/>
      <c r="C419" s="216"/>
      <c r="D419" s="220"/>
      <c r="E419" s="218"/>
      <c r="F419" s="219"/>
      <c r="G419" s="219"/>
    </row>
    <row r="420" spans="2:7" ht="14.65" customHeight="1">
      <c r="B420" s="215"/>
      <c r="C420" s="216"/>
      <c r="D420" s="220"/>
      <c r="E420" s="218"/>
      <c r="F420" s="219"/>
      <c r="G420" s="219"/>
    </row>
    <row r="421" spans="2:7" ht="14.65" customHeight="1">
      <c r="B421" s="215"/>
      <c r="C421" s="216"/>
      <c r="D421" s="220"/>
      <c r="E421" s="218"/>
      <c r="F421" s="219"/>
      <c r="G421" s="219"/>
    </row>
    <row r="422" spans="2:7" ht="14.65" customHeight="1">
      <c r="B422" s="215"/>
      <c r="C422" s="216"/>
      <c r="D422" s="220"/>
      <c r="E422" s="218"/>
      <c r="F422" s="219"/>
      <c r="G422" s="219"/>
    </row>
    <row r="423" spans="2:7" ht="14.65" customHeight="1">
      <c r="B423" s="215"/>
      <c r="C423" s="216"/>
      <c r="D423" s="220"/>
      <c r="E423" s="218"/>
      <c r="F423" s="219"/>
      <c r="G423" s="219"/>
    </row>
    <row r="424" spans="2:7" ht="14.65" customHeight="1">
      <c r="B424" s="215"/>
      <c r="C424" s="216"/>
      <c r="D424" s="220"/>
      <c r="E424" s="218"/>
      <c r="F424" s="219"/>
      <c r="G424" s="219"/>
    </row>
    <row r="425" spans="2:7" ht="14.65" customHeight="1">
      <c r="B425" s="215"/>
      <c r="C425" s="216"/>
      <c r="D425" s="220"/>
      <c r="E425" s="218"/>
      <c r="F425" s="219"/>
      <c r="G425" s="219"/>
    </row>
    <row r="426" spans="2:7" ht="14.65" customHeight="1">
      <c r="B426" s="215"/>
      <c r="C426" s="216"/>
      <c r="D426" s="220"/>
      <c r="E426" s="218"/>
      <c r="F426" s="219"/>
      <c r="G426" s="219"/>
    </row>
    <row r="427" spans="2:7" ht="14.65" customHeight="1">
      <c r="B427" s="215"/>
      <c r="C427" s="216"/>
      <c r="D427" s="220"/>
      <c r="E427" s="218"/>
      <c r="F427" s="219"/>
      <c r="G427" s="219"/>
    </row>
  </sheetData>
  <sheetProtection password="CC1A" sheet="1" objects="1" scenarios="1"/>
  <mergeCells count="45">
    <mergeCell ref="C139:C143"/>
    <mergeCell ref="C10:C15"/>
    <mergeCell ref="C17:C21"/>
    <mergeCell ref="C23:C28"/>
    <mergeCell ref="C36:C55"/>
    <mergeCell ref="C96:C101"/>
    <mergeCell ref="C119:C126"/>
    <mergeCell ref="C127:C128"/>
    <mergeCell ref="C228:C231"/>
    <mergeCell ref="C148:C150"/>
    <mergeCell ref="C152:C154"/>
    <mergeCell ref="C156:C159"/>
    <mergeCell ref="C170:C172"/>
    <mergeCell ref="C175:C177"/>
    <mergeCell ref="C179:C180"/>
    <mergeCell ref="C186:C187"/>
    <mergeCell ref="C190:C191"/>
    <mergeCell ref="C194:C198"/>
    <mergeCell ref="C205:C214"/>
    <mergeCell ref="C224:C226"/>
    <mergeCell ref="C285:C288"/>
    <mergeCell ref="C291:C293"/>
    <mergeCell ref="C233:C234"/>
    <mergeCell ref="C236:C237"/>
    <mergeCell ref="C239:C241"/>
    <mergeCell ref="C243:C245"/>
    <mergeCell ref="C248:C249"/>
    <mergeCell ref="C253:C256"/>
    <mergeCell ref="C258:C260"/>
    <mergeCell ref="C262:C263"/>
    <mergeCell ref="C271:C274"/>
    <mergeCell ref="C276:C279"/>
    <mergeCell ref="C282:C283"/>
    <mergeCell ref="C296:C299"/>
    <mergeCell ref="C372:C373"/>
    <mergeCell ref="C332:C334"/>
    <mergeCell ref="C337:C339"/>
    <mergeCell ref="C342:C348"/>
    <mergeCell ref="C350:C352"/>
    <mergeCell ref="C354:C356"/>
    <mergeCell ref="C358:C359"/>
    <mergeCell ref="C301:C303"/>
    <mergeCell ref="C305:C306"/>
    <mergeCell ref="C308:C315"/>
    <mergeCell ref="C317:C321"/>
  </mergeCells>
  <conditionalFormatting sqref="A247:B263 A156:A242 A96:A153 A3:A29 B3:B266">
    <cfRule type="cellIs" dxfId="389" priority="12" stopIfTrue="1" operator="equal">
      <formula>#N/A</formula>
    </cfRule>
  </conditionalFormatting>
  <conditionalFormatting sqref="B394">
    <cfRule type="cellIs" dxfId="388" priority="13" stopIfTrue="1" operator="equal">
      <formula>#N/A</formula>
    </cfRule>
  </conditionalFormatting>
  <conditionalFormatting sqref="B389 B379 A350:A351 B264 B269:B271">
    <cfRule type="cellIs" dxfId="387" priority="14" stopIfTrue="1" operator="equal">
      <formula>#N/A</formula>
    </cfRule>
  </conditionalFormatting>
  <conditionalFormatting sqref="B389 B269:B271">
    <cfRule type="cellIs" dxfId="386" priority="15" stopIfTrue="1" operator="equal">
      <formula>#N/A</formula>
    </cfRule>
  </conditionalFormatting>
  <conditionalFormatting sqref="B269 B271">
    <cfRule type="cellIs" dxfId="385" priority="16" stopIfTrue="1" operator="equal">
      <formula>#N/A</formula>
    </cfRule>
  </conditionalFormatting>
  <conditionalFormatting sqref="B390:B394">
    <cfRule type="cellIs" dxfId="384" priority="17" stopIfTrue="1" operator="equal">
      <formula>#N/A</formula>
    </cfRule>
  </conditionalFormatting>
  <conditionalFormatting sqref="B393">
    <cfRule type="cellIs" dxfId="383" priority="18" stopIfTrue="1" operator="equal">
      <formula>#N/A</formula>
    </cfRule>
  </conditionalFormatting>
  <conditionalFormatting sqref="B392">
    <cfRule type="cellIs" dxfId="382" priority="19" stopIfTrue="1" operator="equal">
      <formula>#N/A</formula>
    </cfRule>
  </conditionalFormatting>
  <conditionalFormatting sqref="B391">
    <cfRule type="cellIs" dxfId="381" priority="20" stopIfTrue="1" operator="equal">
      <formula>#N/A</formula>
    </cfRule>
  </conditionalFormatting>
  <conditionalFormatting sqref="B390">
    <cfRule type="cellIs" dxfId="380" priority="21" stopIfTrue="1" operator="equal">
      <formula>#N/A</formula>
    </cfRule>
  </conditionalFormatting>
  <conditionalFormatting sqref="B389 B271 A267:A388">
    <cfRule type="cellIs" dxfId="379" priority="22" stopIfTrue="1" operator="equal">
      <formula>#N/A</formula>
    </cfRule>
  </conditionalFormatting>
  <conditionalFormatting sqref="B389 B269:B271">
    <cfRule type="cellIs" dxfId="378" priority="23" stopIfTrue="1" operator="equal">
      <formula>#N/A</formula>
    </cfRule>
  </conditionalFormatting>
  <conditionalFormatting sqref="B271">
    <cfRule type="cellIs" dxfId="377" priority="24" stopIfTrue="1" operator="equal">
      <formula>#N/A</formula>
    </cfRule>
  </conditionalFormatting>
  <conditionalFormatting sqref="B389 A353 A342:A349 B271">
    <cfRule type="cellIs" dxfId="376" priority="25" stopIfTrue="1" operator="equal">
      <formula>#N/A</formula>
    </cfRule>
  </conditionalFormatting>
  <conditionalFormatting sqref="B389 B271">
    <cfRule type="cellIs" dxfId="375" priority="26" stopIfTrue="1" operator="equal">
      <formula>#N/A</formula>
    </cfRule>
  </conditionalFormatting>
  <conditionalFormatting sqref="A353 A337:A349 A271">
    <cfRule type="cellIs" dxfId="374" priority="27" stopIfTrue="1" operator="equal">
      <formula>#N/A</formula>
    </cfRule>
  </conditionalFormatting>
  <conditionalFormatting sqref="A353 A337:A349 A271:B271">
    <cfRule type="cellIs" dxfId="373" priority="28" stopIfTrue="1" operator="equal">
      <formula>#N/A</formula>
    </cfRule>
  </conditionalFormatting>
  <conditionalFormatting sqref="A353 A337:A349 A325 A271">
    <cfRule type="cellIs" dxfId="372" priority="29" stopIfTrue="1" operator="equal">
      <formula>#N/A</formula>
    </cfRule>
  </conditionalFormatting>
  <conditionalFormatting sqref="H353 H337:H351 H233:H235 H239:H240 H194:H203 H166:H168 H205:H223 H96:H153 H3:H28">
    <cfRule type="cellIs" dxfId="371" priority="30" stopIfTrue="1" operator="equal">
      <formula>"kn"</formula>
    </cfRule>
  </conditionalFormatting>
  <conditionalFormatting sqref="A353 A336:A349 A271">
    <cfRule type="cellIs" dxfId="370" priority="31" stopIfTrue="1" operator="equal">
      <formula>#N/A</formula>
    </cfRule>
  </conditionalFormatting>
  <conditionalFormatting sqref="A342 A271">
    <cfRule type="cellIs" dxfId="369" priority="32" stopIfTrue="1" operator="equal">
      <formula>#N/A</formula>
    </cfRule>
  </conditionalFormatting>
  <conditionalFormatting sqref="A267:A389">
    <cfRule type="cellIs" dxfId="368" priority="33" stopIfTrue="1" operator="equal">
      <formula>#N/A</formula>
    </cfRule>
  </conditionalFormatting>
  <conditionalFormatting sqref="B389 B269:B271">
    <cfRule type="cellIs" dxfId="367" priority="34" stopIfTrue="1" operator="equal">
      <formula>#N/A</formula>
    </cfRule>
  </conditionalFormatting>
  <conditionalFormatting sqref="B389 B271">
    <cfRule type="cellIs" dxfId="366" priority="35" stopIfTrue="1" operator="equal">
      <formula>#N/A</formula>
    </cfRule>
  </conditionalFormatting>
  <conditionalFormatting sqref="B389">
    <cfRule type="cellIs" dxfId="365" priority="36" stopIfTrue="1" operator="equal">
      <formula>#N/A</formula>
    </cfRule>
  </conditionalFormatting>
  <conditionalFormatting sqref="B389">
    <cfRule type="cellIs" dxfId="364" priority="37" stopIfTrue="1" operator="equal">
      <formula>#N/A</formula>
    </cfRule>
  </conditionalFormatting>
  <conditionalFormatting sqref="B389">
    <cfRule type="cellIs" dxfId="363" priority="38" stopIfTrue="1" operator="equal">
      <formula>#N/A</formula>
    </cfRule>
  </conditionalFormatting>
  <conditionalFormatting sqref="B389 B271">
    <cfRule type="cellIs" dxfId="362" priority="39" stopIfTrue="1" operator="equal">
      <formula>#N/A</formula>
    </cfRule>
  </conditionalFormatting>
  <conditionalFormatting sqref="B389 B271">
    <cfRule type="cellIs" dxfId="361" priority="40" stopIfTrue="1" operator="equal">
      <formula>#N/A</formula>
    </cfRule>
  </conditionalFormatting>
  <conditionalFormatting sqref="B389 B271">
    <cfRule type="cellIs" dxfId="360" priority="41" stopIfTrue="1" operator="equal">
      <formula>#N/A</formula>
    </cfRule>
  </conditionalFormatting>
  <conditionalFormatting sqref="B389 A302:A303 A297:A300 B271">
    <cfRule type="cellIs" dxfId="359" priority="42" stopIfTrue="1" operator="equal">
      <formula>#N/A</formula>
    </cfRule>
  </conditionalFormatting>
  <conditionalFormatting sqref="B389 B269:B271">
    <cfRule type="cellIs" dxfId="358" priority="43" stopIfTrue="1" operator="equal">
      <formula>#N/A</formula>
    </cfRule>
  </conditionalFormatting>
  <conditionalFormatting sqref="B389 B269:B271">
    <cfRule type="cellIs" dxfId="357" priority="44" stopIfTrue="1" operator="equal">
      <formula>#N/A</formula>
    </cfRule>
  </conditionalFormatting>
  <conditionalFormatting sqref="B389 B269:B271">
    <cfRule type="cellIs" dxfId="356" priority="45" stopIfTrue="1" operator="equal">
      <formula>#N/A</formula>
    </cfRule>
  </conditionalFormatting>
  <conditionalFormatting sqref="B389 B269:B271">
    <cfRule type="cellIs" dxfId="355" priority="46" stopIfTrue="1" operator="equal">
      <formula>#N/A</formula>
    </cfRule>
  </conditionalFormatting>
  <conditionalFormatting sqref="B389 B271">
    <cfRule type="cellIs" dxfId="354" priority="47" stopIfTrue="1" operator="equal">
      <formula>#N/A</formula>
    </cfRule>
  </conditionalFormatting>
  <conditionalFormatting sqref="B389 B269:B271">
    <cfRule type="cellIs" dxfId="353" priority="48" stopIfTrue="1" operator="equal">
      <formula>#N/A</formula>
    </cfRule>
  </conditionalFormatting>
  <conditionalFormatting sqref="B389 B269:B271">
    <cfRule type="cellIs" dxfId="352" priority="49" stopIfTrue="1" operator="equal">
      <formula>#N/A</formula>
    </cfRule>
  </conditionalFormatting>
  <conditionalFormatting sqref="B389 B269:B271">
    <cfRule type="cellIs" dxfId="351" priority="50" stopIfTrue="1" operator="equal">
      <formula>#N/A</formula>
    </cfRule>
  </conditionalFormatting>
  <conditionalFormatting sqref="B389 B269:B271">
    <cfRule type="cellIs" dxfId="350" priority="51" stopIfTrue="1" operator="equal">
      <formula>#N/A</formula>
    </cfRule>
  </conditionalFormatting>
  <conditionalFormatting sqref="B389 B269:B271">
    <cfRule type="cellIs" dxfId="349" priority="52" stopIfTrue="1" operator="equal">
      <formula>#N/A</formula>
    </cfRule>
  </conditionalFormatting>
  <conditionalFormatting sqref="B389 B269:B271">
    <cfRule type="cellIs" dxfId="348" priority="53" stopIfTrue="1" operator="equal">
      <formula>#N/A</formula>
    </cfRule>
  </conditionalFormatting>
  <conditionalFormatting sqref="B389 B269:B271">
    <cfRule type="cellIs" dxfId="347" priority="54" stopIfTrue="1" operator="equal">
      <formula>#N/A</formula>
    </cfRule>
  </conditionalFormatting>
  <conditionalFormatting sqref="B389 B269:B271">
    <cfRule type="cellIs" dxfId="346" priority="55" stopIfTrue="1" operator="equal">
      <formula>#N/A</formula>
    </cfRule>
  </conditionalFormatting>
  <conditionalFormatting sqref="B389 B269:B271">
    <cfRule type="cellIs" dxfId="345" priority="56" stopIfTrue="1" operator="equal">
      <formula>#N/A</formula>
    </cfRule>
  </conditionalFormatting>
  <conditionalFormatting sqref="B389 B269:B271">
    <cfRule type="cellIs" dxfId="344" priority="57" stopIfTrue="1" operator="equal">
      <formula>#N/A</formula>
    </cfRule>
  </conditionalFormatting>
  <conditionalFormatting sqref="B389 B269:B271">
    <cfRule type="cellIs" dxfId="343" priority="58" stopIfTrue="1" operator="equal">
      <formula>#N/A</formula>
    </cfRule>
  </conditionalFormatting>
  <conditionalFormatting sqref="B389 B269:B271">
    <cfRule type="cellIs" dxfId="342" priority="59" stopIfTrue="1" operator="equal">
      <formula>#N/A</formula>
    </cfRule>
  </conditionalFormatting>
  <conditionalFormatting sqref="B389 B269:B271">
    <cfRule type="cellIs" dxfId="341" priority="60" stopIfTrue="1" operator="equal">
      <formula>#N/A</formula>
    </cfRule>
  </conditionalFormatting>
  <conditionalFormatting sqref="B389 B269:B271">
    <cfRule type="cellIs" dxfId="340" priority="61" stopIfTrue="1" operator="equal">
      <formula>#N/A</formula>
    </cfRule>
  </conditionalFormatting>
  <conditionalFormatting sqref="B389 B269:B271">
    <cfRule type="cellIs" dxfId="339" priority="62" stopIfTrue="1" operator="equal">
      <formula>#N/A</formula>
    </cfRule>
  </conditionalFormatting>
  <conditionalFormatting sqref="B389 B269:B271">
    <cfRule type="cellIs" dxfId="338" priority="63" stopIfTrue="1" operator="equal">
      <formula>#N/A</formula>
    </cfRule>
  </conditionalFormatting>
  <conditionalFormatting sqref="B389 B269:B271">
    <cfRule type="cellIs" dxfId="337" priority="64" stopIfTrue="1" operator="equal">
      <formula>#N/A</formula>
    </cfRule>
  </conditionalFormatting>
  <conditionalFormatting sqref="B389 B269:B271">
    <cfRule type="cellIs" dxfId="336" priority="65" stopIfTrue="1" operator="equal">
      <formula>#N/A</formula>
    </cfRule>
  </conditionalFormatting>
  <conditionalFormatting sqref="B389 B269:B271">
    <cfRule type="cellIs" dxfId="335" priority="66" stopIfTrue="1" operator="equal">
      <formula>#N/A</formula>
    </cfRule>
  </conditionalFormatting>
  <conditionalFormatting sqref="B389 B269:B271">
    <cfRule type="cellIs" dxfId="334" priority="67" stopIfTrue="1" operator="equal">
      <formula>#N/A</formula>
    </cfRule>
  </conditionalFormatting>
  <conditionalFormatting sqref="B389 B269:B271">
    <cfRule type="cellIs" dxfId="333" priority="68" stopIfTrue="1" operator="equal">
      <formula>#N/A</formula>
    </cfRule>
  </conditionalFormatting>
  <conditionalFormatting sqref="A267:A389">
    <cfRule type="cellIs" dxfId="332" priority="69" stopIfTrue="1" operator="equal">
      <formula>#N/A</formula>
    </cfRule>
  </conditionalFormatting>
  <conditionalFormatting sqref="B389 B271">
    <cfRule type="cellIs" dxfId="331" priority="70" stopIfTrue="1" operator="equal">
      <formula>#N/A</formula>
    </cfRule>
  </conditionalFormatting>
  <conditionalFormatting sqref="B389 B271">
    <cfRule type="cellIs" dxfId="330" priority="71" stopIfTrue="1" operator="equal">
      <formula>#N/A</formula>
    </cfRule>
  </conditionalFormatting>
  <conditionalFormatting sqref="B271">
    <cfRule type="cellIs" dxfId="329" priority="72" stopIfTrue="1" operator="equal">
      <formula>#N/A</formula>
    </cfRule>
  </conditionalFormatting>
  <conditionalFormatting sqref="B389 B269:B271">
    <cfRule type="cellIs" dxfId="328" priority="73" stopIfTrue="1" operator="equal">
      <formula>#N/A</formula>
    </cfRule>
  </conditionalFormatting>
  <conditionalFormatting sqref="B389 B271">
    <cfRule type="cellIs" dxfId="327" priority="74" stopIfTrue="1" operator="equal">
      <formula>#N/A</formula>
    </cfRule>
  </conditionalFormatting>
  <conditionalFormatting sqref="B389 B269:B271">
    <cfRule type="cellIs" dxfId="326" priority="75" stopIfTrue="1" operator="equal">
      <formula>#N/A</formula>
    </cfRule>
  </conditionalFormatting>
  <conditionalFormatting sqref="B389 B271">
    <cfRule type="cellIs" dxfId="325" priority="76" stopIfTrue="1" operator="equal">
      <formula>#N/A</formula>
    </cfRule>
  </conditionalFormatting>
  <conditionalFormatting sqref="B389 B271">
    <cfRule type="cellIs" dxfId="324" priority="77" stopIfTrue="1" operator="equal">
      <formula>#N/A</formula>
    </cfRule>
  </conditionalFormatting>
  <conditionalFormatting sqref="B389 B271">
    <cfRule type="cellIs" dxfId="323" priority="78" stopIfTrue="1" operator="equal">
      <formula>#N/A</formula>
    </cfRule>
  </conditionalFormatting>
  <conditionalFormatting sqref="B389 B271">
    <cfRule type="cellIs" dxfId="322" priority="79" stopIfTrue="1" operator="equal">
      <formula>#N/A</formula>
    </cfRule>
  </conditionalFormatting>
  <conditionalFormatting sqref="B389 B271">
    <cfRule type="cellIs" dxfId="321" priority="80" stopIfTrue="1" operator="equal">
      <formula>#N/A</formula>
    </cfRule>
  </conditionalFormatting>
  <conditionalFormatting sqref="B389 B269:B271">
    <cfRule type="cellIs" dxfId="320" priority="81" stopIfTrue="1" operator="equal">
      <formula>#N/A</formula>
    </cfRule>
  </conditionalFormatting>
  <conditionalFormatting sqref="B389 B271">
    <cfRule type="cellIs" dxfId="319" priority="82" stopIfTrue="1" operator="equal">
      <formula>#N/A</formula>
    </cfRule>
  </conditionalFormatting>
  <conditionalFormatting sqref="B271">
    <cfRule type="cellIs" dxfId="318" priority="83" stopIfTrue="1" operator="equal">
      <formula>#N/A</formula>
    </cfRule>
  </conditionalFormatting>
  <conditionalFormatting sqref="A342 A271:B271">
    <cfRule type="cellIs" dxfId="317" priority="84" stopIfTrue="1" operator="equal">
      <formula>#N/A</formula>
    </cfRule>
  </conditionalFormatting>
  <conditionalFormatting sqref="B389 B271">
    <cfRule type="cellIs" dxfId="316" priority="85" stopIfTrue="1" operator="equal">
      <formula>#N/A</formula>
    </cfRule>
  </conditionalFormatting>
  <conditionalFormatting sqref="B389 B271">
    <cfRule type="cellIs" dxfId="315" priority="86" stopIfTrue="1" operator="equal">
      <formula>#N/A</formula>
    </cfRule>
  </conditionalFormatting>
  <conditionalFormatting sqref="B389 B269:B271">
    <cfRule type="cellIs" dxfId="314" priority="87" stopIfTrue="1" operator="equal">
      <formula>#N/A</formula>
    </cfRule>
  </conditionalFormatting>
  <conditionalFormatting sqref="B389 B271">
    <cfRule type="cellIs" dxfId="313" priority="88" stopIfTrue="1" operator="equal">
      <formula>#N/A</formula>
    </cfRule>
  </conditionalFormatting>
  <conditionalFormatting sqref="B389 B271">
    <cfRule type="cellIs" dxfId="312" priority="89" stopIfTrue="1" operator="equal">
      <formula>#N/A</formula>
    </cfRule>
  </conditionalFormatting>
  <conditionalFormatting sqref="B389 B271">
    <cfRule type="cellIs" dxfId="311" priority="90" stopIfTrue="1" operator="equal">
      <formula>#N/A</formula>
    </cfRule>
  </conditionalFormatting>
  <conditionalFormatting sqref="B389 B271">
    <cfRule type="cellIs" dxfId="310" priority="91" stopIfTrue="1" operator="equal">
      <formula>#N/A</formula>
    </cfRule>
  </conditionalFormatting>
  <conditionalFormatting sqref="B389 B271">
    <cfRule type="cellIs" dxfId="309" priority="92" stopIfTrue="1" operator="equal">
      <formula>#N/A</formula>
    </cfRule>
  </conditionalFormatting>
  <conditionalFormatting sqref="B389 B269:B271">
    <cfRule type="cellIs" dxfId="308" priority="93" stopIfTrue="1" operator="equal">
      <formula>#N/A</formula>
    </cfRule>
  </conditionalFormatting>
  <conditionalFormatting sqref="B389 B271">
    <cfRule type="cellIs" dxfId="307" priority="94" stopIfTrue="1" operator="equal">
      <formula>#N/A</formula>
    </cfRule>
  </conditionalFormatting>
  <conditionalFormatting sqref="B389 B269:B271">
    <cfRule type="cellIs" dxfId="306" priority="95" stopIfTrue="1" operator="equal">
      <formula>#N/A</formula>
    </cfRule>
  </conditionalFormatting>
  <conditionalFormatting sqref="B389 B269:B271">
    <cfRule type="cellIs" dxfId="305" priority="96" stopIfTrue="1" operator="equal">
      <formula>#N/A</formula>
    </cfRule>
  </conditionalFormatting>
  <conditionalFormatting sqref="B389 B269:B271">
    <cfRule type="cellIs" dxfId="304" priority="97" stopIfTrue="1" operator="equal">
      <formula>#N/A</formula>
    </cfRule>
  </conditionalFormatting>
  <conditionalFormatting sqref="B389 B269:B271">
    <cfRule type="cellIs" dxfId="303" priority="98" stopIfTrue="1" operator="equal">
      <formula>#N/A</formula>
    </cfRule>
  </conditionalFormatting>
  <conditionalFormatting sqref="B389 B271">
    <cfRule type="cellIs" dxfId="302" priority="99" stopIfTrue="1" operator="equal">
      <formula>#N/A</formula>
    </cfRule>
  </conditionalFormatting>
  <conditionalFormatting sqref="B389 B271">
    <cfRule type="cellIs" dxfId="301" priority="100" stopIfTrue="1" operator="equal">
      <formula>#N/A</formula>
    </cfRule>
  </conditionalFormatting>
  <conditionalFormatting sqref="B389 B271">
    <cfRule type="cellIs" dxfId="300" priority="101" stopIfTrue="1" operator="equal">
      <formula>#N/A</formula>
    </cfRule>
  </conditionalFormatting>
  <conditionalFormatting sqref="B389 B269:B271">
    <cfRule type="cellIs" dxfId="299" priority="102" stopIfTrue="1" operator="equal">
      <formula>#N/A</formula>
    </cfRule>
  </conditionalFormatting>
  <conditionalFormatting sqref="B389 B269:B271">
    <cfRule type="cellIs" dxfId="298" priority="103" stopIfTrue="1" operator="equal">
      <formula>#N/A</formula>
    </cfRule>
  </conditionalFormatting>
  <conditionalFormatting sqref="B389 B269:B271">
    <cfRule type="cellIs" dxfId="297" priority="104" stopIfTrue="1" operator="equal">
      <formula>#N/A</formula>
    </cfRule>
  </conditionalFormatting>
  <conditionalFormatting sqref="B389 B271">
    <cfRule type="cellIs" dxfId="296" priority="105" stopIfTrue="1" operator="equal">
      <formula>#N/A</formula>
    </cfRule>
  </conditionalFormatting>
  <conditionalFormatting sqref="B389">
    <cfRule type="cellIs" dxfId="295" priority="106" stopIfTrue="1" operator="equal">
      <formula>#N/A</formula>
    </cfRule>
  </conditionalFormatting>
  <conditionalFormatting sqref="B389">
    <cfRule type="cellIs" dxfId="294" priority="107" stopIfTrue="1" operator="equal">
      <formula>#N/A</formula>
    </cfRule>
  </conditionalFormatting>
  <conditionalFormatting sqref="B389">
    <cfRule type="cellIs" dxfId="293" priority="108" stopIfTrue="1" operator="equal">
      <formula>#N/A</formula>
    </cfRule>
  </conditionalFormatting>
  <conditionalFormatting sqref="B389">
    <cfRule type="cellIs" dxfId="292" priority="109" stopIfTrue="1" operator="equal">
      <formula>#N/A</formula>
    </cfRule>
  </conditionalFormatting>
  <conditionalFormatting sqref="B389">
    <cfRule type="cellIs" dxfId="291" priority="110" stopIfTrue="1" operator="equal">
      <formula>#N/A</formula>
    </cfRule>
  </conditionalFormatting>
  <conditionalFormatting sqref="B389">
    <cfRule type="cellIs" dxfId="290" priority="111" stopIfTrue="1" operator="equal">
      <formula>#N/A</formula>
    </cfRule>
  </conditionalFormatting>
  <conditionalFormatting sqref="B389">
    <cfRule type="cellIs" dxfId="289" priority="112" stopIfTrue="1" operator="equal">
      <formula>#N/A</formula>
    </cfRule>
  </conditionalFormatting>
  <conditionalFormatting sqref="B389">
    <cfRule type="cellIs" dxfId="288" priority="113" stopIfTrue="1" operator="equal">
      <formula>#N/A</formula>
    </cfRule>
  </conditionalFormatting>
  <conditionalFormatting sqref="B389">
    <cfRule type="cellIs" dxfId="287" priority="114" stopIfTrue="1" operator="equal">
      <formula>#N/A</formula>
    </cfRule>
  </conditionalFormatting>
  <conditionalFormatting sqref="B389 B271">
    <cfRule type="cellIs" dxfId="286" priority="115" stopIfTrue="1" operator="equal">
      <formula>#N/A</formula>
    </cfRule>
  </conditionalFormatting>
  <conditionalFormatting sqref="B389 B271">
    <cfRule type="cellIs" dxfId="285" priority="116" stopIfTrue="1" operator="equal">
      <formula>#N/A</formula>
    </cfRule>
  </conditionalFormatting>
  <conditionalFormatting sqref="B389 B271">
    <cfRule type="cellIs" dxfId="284" priority="117" stopIfTrue="1" operator="equal">
      <formula>#N/A</formula>
    </cfRule>
  </conditionalFormatting>
  <conditionalFormatting sqref="B389 B271">
    <cfRule type="cellIs" dxfId="283" priority="118" stopIfTrue="1" operator="equal">
      <formula>#N/A</formula>
    </cfRule>
  </conditionalFormatting>
  <conditionalFormatting sqref="B389 B271">
    <cfRule type="cellIs" dxfId="282" priority="119" stopIfTrue="1" operator="equal">
      <formula>#N/A</formula>
    </cfRule>
  </conditionalFormatting>
  <conditionalFormatting sqref="B389 B271">
    <cfRule type="cellIs" dxfId="281" priority="120" stopIfTrue="1" operator="equal">
      <formula>#N/A</formula>
    </cfRule>
  </conditionalFormatting>
  <conditionalFormatting sqref="B389">
    <cfRule type="cellIs" dxfId="280" priority="121" stopIfTrue="1" operator="equal">
      <formula>#N/A</formula>
    </cfRule>
  </conditionalFormatting>
  <conditionalFormatting sqref="A353 A342:A349">
    <cfRule type="cellIs" dxfId="279" priority="122" stopIfTrue="1" operator="equal">
      <formula>#N/A</formula>
    </cfRule>
  </conditionalFormatting>
  <conditionalFormatting sqref="A353">
    <cfRule type="cellIs" dxfId="278" priority="127" stopIfTrue="1" operator="equal">
      <formula>#N/A</formula>
    </cfRule>
  </conditionalFormatting>
  <conditionalFormatting sqref="B269">
    <cfRule type="cellIs" dxfId="277" priority="132" stopIfTrue="1" operator="equal">
      <formula>#N/A</formula>
    </cfRule>
  </conditionalFormatting>
  <conditionalFormatting sqref="B271">
    <cfRule type="cellIs" dxfId="276" priority="133" stopIfTrue="1" operator="equal">
      <formula>#N/A</formula>
    </cfRule>
  </conditionalFormatting>
  <conditionalFormatting sqref="B271">
    <cfRule type="cellIs" dxfId="275" priority="134" stopIfTrue="1" operator="equal">
      <formula>#N/A</formula>
    </cfRule>
  </conditionalFormatting>
  <conditionalFormatting sqref="B271">
    <cfRule type="cellIs" dxfId="274" priority="135" stopIfTrue="1" operator="equal">
      <formula>#N/A</formula>
    </cfRule>
  </conditionalFormatting>
  <conditionalFormatting sqref="B271">
    <cfRule type="cellIs" dxfId="273" priority="136" stopIfTrue="1" operator="equal">
      <formula>#N/A</formula>
    </cfRule>
  </conditionalFormatting>
  <conditionalFormatting sqref="B271">
    <cfRule type="cellIs" dxfId="272" priority="137" stopIfTrue="1" operator="equal">
      <formula>#N/A</formula>
    </cfRule>
  </conditionalFormatting>
  <conditionalFormatting sqref="B271">
    <cfRule type="cellIs" dxfId="271" priority="138" stopIfTrue="1" operator="equal">
      <formula>#N/A</formula>
    </cfRule>
  </conditionalFormatting>
  <conditionalFormatting sqref="B271">
    <cfRule type="cellIs" dxfId="270" priority="139" stopIfTrue="1" operator="equal">
      <formula>#N/A</formula>
    </cfRule>
  </conditionalFormatting>
  <conditionalFormatting sqref="B271">
    <cfRule type="cellIs" dxfId="269" priority="140" stopIfTrue="1" operator="equal">
      <formula>#N/A</formula>
    </cfRule>
  </conditionalFormatting>
  <conditionalFormatting sqref="B271">
    <cfRule type="cellIs" dxfId="268" priority="141" stopIfTrue="1" operator="equal">
      <formula>#N/A</formula>
    </cfRule>
  </conditionalFormatting>
  <conditionalFormatting sqref="B271">
    <cfRule type="cellIs" dxfId="267" priority="142" stopIfTrue="1" operator="equal">
      <formula>#N/A</formula>
    </cfRule>
  </conditionalFormatting>
  <conditionalFormatting sqref="B271">
    <cfRule type="cellIs" dxfId="266" priority="143" stopIfTrue="1" operator="equal">
      <formula>#N/A</formula>
    </cfRule>
  </conditionalFormatting>
  <conditionalFormatting sqref="B271">
    <cfRule type="cellIs" dxfId="265" priority="144" stopIfTrue="1" operator="equal">
      <formula>#N/A</formula>
    </cfRule>
  </conditionalFormatting>
  <conditionalFormatting sqref="B271">
    <cfRule type="cellIs" dxfId="264" priority="145" stopIfTrue="1" operator="equal">
      <formula>#N/A</formula>
    </cfRule>
  </conditionalFormatting>
  <conditionalFormatting sqref="B271">
    <cfRule type="cellIs" dxfId="263" priority="146" stopIfTrue="1" operator="equal">
      <formula>#N/A</formula>
    </cfRule>
  </conditionalFormatting>
  <conditionalFormatting sqref="B271">
    <cfRule type="cellIs" dxfId="262" priority="147" stopIfTrue="1" operator="equal">
      <formula>#N/A</formula>
    </cfRule>
  </conditionalFormatting>
  <conditionalFormatting sqref="B271">
    <cfRule type="cellIs" dxfId="261" priority="148" stopIfTrue="1" operator="equal">
      <formula>#N/A</formula>
    </cfRule>
  </conditionalFormatting>
  <conditionalFormatting sqref="B271">
    <cfRule type="cellIs" dxfId="260" priority="149" stopIfTrue="1" operator="equal">
      <formula>#N/A</formula>
    </cfRule>
  </conditionalFormatting>
  <conditionalFormatting sqref="B271">
    <cfRule type="cellIs" dxfId="259" priority="150" stopIfTrue="1" operator="equal">
      <formula>#N/A</formula>
    </cfRule>
  </conditionalFormatting>
  <conditionalFormatting sqref="B271">
    <cfRule type="cellIs" dxfId="258" priority="151" stopIfTrue="1" operator="equal">
      <formula>#N/A</formula>
    </cfRule>
  </conditionalFormatting>
  <conditionalFormatting sqref="B271">
    <cfRule type="cellIs" dxfId="257" priority="152" stopIfTrue="1" operator="equal">
      <formula>#N/A</formula>
    </cfRule>
  </conditionalFormatting>
  <conditionalFormatting sqref="B271">
    <cfRule type="cellIs" dxfId="256" priority="153" stopIfTrue="1" operator="equal">
      <formula>#N/A</formula>
    </cfRule>
  </conditionalFormatting>
  <conditionalFormatting sqref="B271">
    <cfRule type="cellIs" dxfId="255" priority="154" stopIfTrue="1" operator="equal">
      <formula>#N/A</formula>
    </cfRule>
  </conditionalFormatting>
  <conditionalFormatting sqref="B271">
    <cfRule type="cellIs" dxfId="254" priority="155" stopIfTrue="1" operator="equal">
      <formula>#N/A</formula>
    </cfRule>
  </conditionalFormatting>
  <conditionalFormatting sqref="B271">
    <cfRule type="cellIs" dxfId="253" priority="156" stopIfTrue="1" operator="equal">
      <formula>#N/A</formula>
    </cfRule>
  </conditionalFormatting>
  <conditionalFormatting sqref="B271">
    <cfRule type="cellIs" dxfId="252" priority="157" stopIfTrue="1" operator="equal">
      <formula>#N/A</formula>
    </cfRule>
  </conditionalFormatting>
  <conditionalFormatting sqref="B271">
    <cfRule type="cellIs" dxfId="251" priority="158" stopIfTrue="1" operator="equal">
      <formula>#N/A</formula>
    </cfRule>
  </conditionalFormatting>
  <conditionalFormatting sqref="B271">
    <cfRule type="cellIs" dxfId="250" priority="159" stopIfTrue="1" operator="equal">
      <formula>#N/A</formula>
    </cfRule>
  </conditionalFormatting>
  <conditionalFormatting sqref="B271">
    <cfRule type="cellIs" dxfId="249" priority="160" stopIfTrue="1" operator="equal">
      <formula>#N/A</formula>
    </cfRule>
  </conditionalFormatting>
  <conditionalFormatting sqref="B271">
    <cfRule type="cellIs" dxfId="248" priority="161" stopIfTrue="1" operator="equal">
      <formula>#N/A</formula>
    </cfRule>
  </conditionalFormatting>
  <conditionalFormatting sqref="B271">
    <cfRule type="cellIs" dxfId="247" priority="162" stopIfTrue="1" operator="equal">
      <formula>#N/A</formula>
    </cfRule>
  </conditionalFormatting>
  <conditionalFormatting sqref="B271">
    <cfRule type="cellIs" dxfId="246" priority="163" stopIfTrue="1" operator="equal">
      <formula>#N/A</formula>
    </cfRule>
  </conditionalFormatting>
  <conditionalFormatting sqref="B271">
    <cfRule type="cellIs" dxfId="245" priority="164" stopIfTrue="1" operator="equal">
      <formula>#N/A</formula>
    </cfRule>
  </conditionalFormatting>
  <conditionalFormatting sqref="B271">
    <cfRule type="cellIs" dxfId="244" priority="165" stopIfTrue="1" operator="equal">
      <formula>#N/A</formula>
    </cfRule>
  </conditionalFormatting>
  <conditionalFormatting sqref="B271">
    <cfRule type="cellIs" dxfId="243" priority="166" stopIfTrue="1" operator="equal">
      <formula>#N/A</formula>
    </cfRule>
  </conditionalFormatting>
  <conditionalFormatting sqref="B271">
    <cfRule type="cellIs" dxfId="242" priority="167" stopIfTrue="1" operator="equal">
      <formula>#N/A</formula>
    </cfRule>
  </conditionalFormatting>
  <conditionalFormatting sqref="B271">
    <cfRule type="cellIs" dxfId="241" priority="168" stopIfTrue="1" operator="equal">
      <formula>#N/A</formula>
    </cfRule>
  </conditionalFormatting>
  <conditionalFormatting sqref="B271">
    <cfRule type="cellIs" dxfId="240" priority="169" stopIfTrue="1" operator="equal">
      <formula>#N/A</formula>
    </cfRule>
  </conditionalFormatting>
  <conditionalFormatting sqref="B271">
    <cfRule type="cellIs" dxfId="239" priority="170" stopIfTrue="1" operator="equal">
      <formula>#N/A</formula>
    </cfRule>
  </conditionalFormatting>
  <conditionalFormatting sqref="B271">
    <cfRule type="cellIs" dxfId="238" priority="171" stopIfTrue="1" operator="equal">
      <formula>#N/A</formula>
    </cfRule>
  </conditionalFormatting>
  <conditionalFormatting sqref="B271">
    <cfRule type="cellIs" dxfId="237" priority="172" stopIfTrue="1" operator="equal">
      <formula>#N/A</formula>
    </cfRule>
  </conditionalFormatting>
  <conditionalFormatting sqref="B271">
    <cfRule type="cellIs" dxfId="236" priority="173" stopIfTrue="1" operator="equal">
      <formula>#N/A</formula>
    </cfRule>
  </conditionalFormatting>
  <conditionalFormatting sqref="B271">
    <cfRule type="cellIs" dxfId="235" priority="174" stopIfTrue="1" operator="equal">
      <formula>#N/A</formula>
    </cfRule>
  </conditionalFormatting>
  <conditionalFormatting sqref="B271">
    <cfRule type="cellIs" dxfId="234" priority="175" stopIfTrue="1" operator="equal">
      <formula>#N/A</formula>
    </cfRule>
  </conditionalFormatting>
  <conditionalFormatting sqref="B271">
    <cfRule type="cellIs" dxfId="233" priority="176" stopIfTrue="1" operator="equal">
      <formula>#N/A</formula>
    </cfRule>
  </conditionalFormatting>
  <conditionalFormatting sqref="B271">
    <cfRule type="cellIs" dxfId="232" priority="177" stopIfTrue="1" operator="equal">
      <formula>#N/A</formula>
    </cfRule>
  </conditionalFormatting>
  <conditionalFormatting sqref="B271">
    <cfRule type="cellIs" dxfId="231" priority="178" stopIfTrue="1" operator="equal">
      <formula>#N/A</formula>
    </cfRule>
  </conditionalFormatting>
  <conditionalFormatting sqref="B271">
    <cfRule type="cellIs" dxfId="230" priority="179" stopIfTrue="1" operator="equal">
      <formula>#N/A</formula>
    </cfRule>
  </conditionalFormatting>
  <conditionalFormatting sqref="B271">
    <cfRule type="cellIs" dxfId="229" priority="180" stopIfTrue="1" operator="equal">
      <formula>#N/A</formula>
    </cfRule>
  </conditionalFormatting>
  <conditionalFormatting sqref="B271">
    <cfRule type="cellIs" dxfId="228" priority="181" stopIfTrue="1" operator="equal">
      <formula>#N/A</formula>
    </cfRule>
  </conditionalFormatting>
  <conditionalFormatting sqref="B271">
    <cfRule type="cellIs" dxfId="227" priority="182" stopIfTrue="1" operator="equal">
      <formula>#N/A</formula>
    </cfRule>
  </conditionalFormatting>
  <conditionalFormatting sqref="B271">
    <cfRule type="cellIs" dxfId="226" priority="183" stopIfTrue="1" operator="equal">
      <formula>#N/A</formula>
    </cfRule>
  </conditionalFormatting>
  <conditionalFormatting sqref="B271">
    <cfRule type="cellIs" dxfId="225" priority="184" stopIfTrue="1" operator="equal">
      <formula>#N/A</formula>
    </cfRule>
  </conditionalFormatting>
  <conditionalFormatting sqref="B271">
    <cfRule type="cellIs" dxfId="224" priority="185" stopIfTrue="1" operator="equal">
      <formula>#N/A</formula>
    </cfRule>
  </conditionalFormatting>
  <conditionalFormatting sqref="B271">
    <cfRule type="cellIs" dxfId="223" priority="186" stopIfTrue="1" operator="equal">
      <formula>#N/A</formula>
    </cfRule>
  </conditionalFormatting>
  <conditionalFormatting sqref="B271">
    <cfRule type="cellIs" dxfId="222" priority="187" stopIfTrue="1" operator="equal">
      <formula>#N/A</formula>
    </cfRule>
  </conditionalFormatting>
  <conditionalFormatting sqref="B271">
    <cfRule type="cellIs" dxfId="221" priority="188" stopIfTrue="1" operator="equal">
      <formula>#N/A</formula>
    </cfRule>
  </conditionalFormatting>
  <conditionalFormatting sqref="B271">
    <cfRule type="cellIs" dxfId="220" priority="189" stopIfTrue="1" operator="equal">
      <formula>#N/A</formula>
    </cfRule>
  </conditionalFormatting>
  <conditionalFormatting sqref="B271">
    <cfRule type="cellIs" dxfId="219" priority="190" stopIfTrue="1" operator="equal">
      <formula>#N/A</formula>
    </cfRule>
  </conditionalFormatting>
  <conditionalFormatting sqref="B271">
    <cfRule type="cellIs" dxfId="218" priority="191" stopIfTrue="1" operator="equal">
      <formula>#N/A</formula>
    </cfRule>
  </conditionalFormatting>
  <conditionalFormatting sqref="B271">
    <cfRule type="cellIs" dxfId="217" priority="192" stopIfTrue="1" operator="equal">
      <formula>#N/A</formula>
    </cfRule>
  </conditionalFormatting>
  <conditionalFormatting sqref="B271">
    <cfRule type="cellIs" dxfId="216" priority="193" stopIfTrue="1" operator="equal">
      <formula>#N/A</formula>
    </cfRule>
  </conditionalFormatting>
  <conditionalFormatting sqref="B271">
    <cfRule type="cellIs" dxfId="215" priority="194" stopIfTrue="1" operator="equal">
      <formula>#N/A</formula>
    </cfRule>
  </conditionalFormatting>
  <conditionalFormatting sqref="B271">
    <cfRule type="cellIs" dxfId="214" priority="195" stopIfTrue="1" operator="equal">
      <formula>#N/A</formula>
    </cfRule>
  </conditionalFormatting>
  <conditionalFormatting sqref="B271">
    <cfRule type="cellIs" dxfId="213" priority="196" stopIfTrue="1" operator="equal">
      <formula>#N/A</formula>
    </cfRule>
  </conditionalFormatting>
  <conditionalFormatting sqref="B271">
    <cfRule type="cellIs" dxfId="212" priority="197" stopIfTrue="1" operator="equal">
      <formula>#N/A</formula>
    </cfRule>
  </conditionalFormatting>
  <conditionalFormatting sqref="B271">
    <cfRule type="cellIs" dxfId="211" priority="198" stopIfTrue="1" operator="equal">
      <formula>#N/A</formula>
    </cfRule>
  </conditionalFormatting>
  <conditionalFormatting sqref="B271">
    <cfRule type="cellIs" dxfId="210" priority="199" stopIfTrue="1" operator="equal">
      <formula>#N/A</formula>
    </cfRule>
  </conditionalFormatting>
  <conditionalFormatting sqref="B271">
    <cfRule type="cellIs" dxfId="209" priority="200" stopIfTrue="1" operator="equal">
      <formula>#N/A</formula>
    </cfRule>
  </conditionalFormatting>
  <conditionalFormatting sqref="B271">
    <cfRule type="cellIs" dxfId="208" priority="201" stopIfTrue="1" operator="equal">
      <formula>#N/A</formula>
    </cfRule>
  </conditionalFormatting>
  <conditionalFormatting sqref="B271">
    <cfRule type="cellIs" dxfId="207" priority="202" stopIfTrue="1" operator="equal">
      <formula>#N/A</formula>
    </cfRule>
  </conditionalFormatting>
  <conditionalFormatting sqref="B271">
    <cfRule type="cellIs" dxfId="206" priority="203" stopIfTrue="1" operator="equal">
      <formula>#N/A</formula>
    </cfRule>
  </conditionalFormatting>
  <conditionalFormatting sqref="B271">
    <cfRule type="cellIs" dxfId="205" priority="204" stopIfTrue="1" operator="equal">
      <formula>#N/A</formula>
    </cfRule>
  </conditionalFormatting>
  <conditionalFormatting sqref="B271">
    <cfRule type="cellIs" dxfId="204" priority="205" stopIfTrue="1" operator="equal">
      <formula>#N/A</formula>
    </cfRule>
  </conditionalFormatting>
  <conditionalFormatting sqref="B271">
    <cfRule type="cellIs" dxfId="203" priority="206" stopIfTrue="1" operator="equal">
      <formula>#N/A</formula>
    </cfRule>
  </conditionalFormatting>
  <conditionalFormatting sqref="B271">
    <cfRule type="cellIs" dxfId="202" priority="207" stopIfTrue="1" operator="equal">
      <formula>#N/A</formula>
    </cfRule>
  </conditionalFormatting>
  <conditionalFormatting sqref="B271">
    <cfRule type="cellIs" dxfId="201" priority="208" stopIfTrue="1" operator="equal">
      <formula>#N/A</formula>
    </cfRule>
  </conditionalFormatting>
  <conditionalFormatting sqref="B271">
    <cfRule type="cellIs" dxfId="200" priority="209" stopIfTrue="1" operator="equal">
      <formula>#N/A</formula>
    </cfRule>
  </conditionalFormatting>
  <conditionalFormatting sqref="B271">
    <cfRule type="cellIs" dxfId="199" priority="210" stopIfTrue="1" operator="equal">
      <formula>#N/A</formula>
    </cfRule>
  </conditionalFormatting>
  <conditionalFormatting sqref="B271">
    <cfRule type="cellIs" dxfId="198" priority="211" stopIfTrue="1" operator="equal">
      <formula>#N/A</formula>
    </cfRule>
  </conditionalFormatting>
  <conditionalFormatting sqref="B271">
    <cfRule type="cellIs" dxfId="197" priority="212" stopIfTrue="1" operator="equal">
      <formula>#N/A</formula>
    </cfRule>
  </conditionalFormatting>
  <conditionalFormatting sqref="B271">
    <cfRule type="cellIs" dxfId="196" priority="213" stopIfTrue="1" operator="equal">
      <formula>#N/A</formula>
    </cfRule>
  </conditionalFormatting>
  <conditionalFormatting sqref="B271">
    <cfRule type="cellIs" dxfId="195" priority="214" stopIfTrue="1" operator="equal">
      <formula>#N/A</formula>
    </cfRule>
  </conditionalFormatting>
  <conditionalFormatting sqref="B271">
    <cfRule type="cellIs" dxfId="194" priority="215" stopIfTrue="1" operator="equal">
      <formula>#N/A</formula>
    </cfRule>
  </conditionalFormatting>
  <conditionalFormatting sqref="B271">
    <cfRule type="cellIs" dxfId="193" priority="216" stopIfTrue="1" operator="equal">
      <formula>#N/A</formula>
    </cfRule>
  </conditionalFormatting>
  <conditionalFormatting sqref="B271">
    <cfRule type="cellIs" dxfId="192" priority="217" stopIfTrue="1" operator="equal">
      <formula>#N/A</formula>
    </cfRule>
  </conditionalFormatting>
  <conditionalFormatting sqref="B271">
    <cfRule type="cellIs" dxfId="191" priority="218" stopIfTrue="1" operator="equal">
      <formula>#N/A</formula>
    </cfRule>
  </conditionalFormatting>
  <conditionalFormatting sqref="B271">
    <cfRule type="cellIs" dxfId="190" priority="219" stopIfTrue="1" operator="equal">
      <formula>#N/A</formula>
    </cfRule>
  </conditionalFormatting>
  <conditionalFormatting sqref="B271">
    <cfRule type="cellIs" dxfId="189" priority="220" stopIfTrue="1" operator="equal">
      <formula>#N/A</formula>
    </cfRule>
  </conditionalFormatting>
  <conditionalFormatting sqref="B271">
    <cfRule type="cellIs" dxfId="188" priority="221" stopIfTrue="1" operator="equal">
      <formula>#N/A</formula>
    </cfRule>
  </conditionalFormatting>
  <conditionalFormatting sqref="B271">
    <cfRule type="cellIs" dxfId="187" priority="222" stopIfTrue="1" operator="equal">
      <formula>#N/A</formula>
    </cfRule>
  </conditionalFormatting>
  <conditionalFormatting sqref="B271">
    <cfRule type="cellIs" dxfId="186" priority="223" stopIfTrue="1" operator="equal">
      <formula>#N/A</formula>
    </cfRule>
  </conditionalFormatting>
  <conditionalFormatting sqref="B271">
    <cfRule type="cellIs" dxfId="185" priority="224" stopIfTrue="1" operator="equal">
      <formula>#N/A</formula>
    </cfRule>
  </conditionalFormatting>
  <conditionalFormatting sqref="B271">
    <cfRule type="cellIs" dxfId="184" priority="225" stopIfTrue="1" operator="equal">
      <formula>#N/A</formula>
    </cfRule>
  </conditionalFormatting>
  <conditionalFormatting sqref="B271">
    <cfRule type="cellIs" dxfId="183" priority="226" stopIfTrue="1" operator="equal">
      <formula>#N/A</formula>
    </cfRule>
  </conditionalFormatting>
  <conditionalFormatting sqref="B271">
    <cfRule type="cellIs" dxfId="182" priority="227" stopIfTrue="1" operator="equal">
      <formula>#N/A</formula>
    </cfRule>
  </conditionalFormatting>
  <conditionalFormatting sqref="B271">
    <cfRule type="cellIs" dxfId="181" priority="228" stopIfTrue="1" operator="equal">
      <formula>#N/A</formula>
    </cfRule>
  </conditionalFormatting>
  <conditionalFormatting sqref="B271">
    <cfRule type="cellIs" dxfId="180" priority="229" stopIfTrue="1" operator="equal">
      <formula>#N/A</formula>
    </cfRule>
  </conditionalFormatting>
  <conditionalFormatting sqref="B271">
    <cfRule type="cellIs" dxfId="179" priority="230" stopIfTrue="1" operator="equal">
      <formula>#N/A</formula>
    </cfRule>
  </conditionalFormatting>
  <conditionalFormatting sqref="B271">
    <cfRule type="cellIs" dxfId="178" priority="231" stopIfTrue="1" operator="equal">
      <formula>#N/A</formula>
    </cfRule>
  </conditionalFormatting>
  <conditionalFormatting sqref="B271">
    <cfRule type="cellIs" dxfId="177" priority="232" stopIfTrue="1" operator="equal">
      <formula>#N/A</formula>
    </cfRule>
  </conditionalFormatting>
  <conditionalFormatting sqref="B271">
    <cfRule type="cellIs" dxfId="176" priority="233" stopIfTrue="1" operator="equal">
      <formula>#N/A</formula>
    </cfRule>
  </conditionalFormatting>
  <conditionalFormatting sqref="B271 B269">
    <cfRule type="cellIs" dxfId="175" priority="234" stopIfTrue="1" operator="equal">
      <formula>#N/A</formula>
    </cfRule>
  </conditionalFormatting>
  <conditionalFormatting sqref="B271">
    <cfRule type="cellIs" dxfId="174" priority="235" stopIfTrue="1" operator="equal">
      <formula>#N/A</formula>
    </cfRule>
  </conditionalFormatting>
  <conditionalFormatting sqref="B271 B269">
    <cfRule type="cellIs" dxfId="173" priority="236" stopIfTrue="1" operator="equal">
      <formula>#N/A</formula>
    </cfRule>
  </conditionalFormatting>
  <conditionalFormatting sqref="B271">
    <cfRule type="cellIs" dxfId="172" priority="237" stopIfTrue="1" operator="equal">
      <formula>#N/A</formula>
    </cfRule>
  </conditionalFormatting>
  <conditionalFormatting sqref="B271">
    <cfRule type="cellIs" dxfId="171" priority="238" stopIfTrue="1" operator="equal">
      <formula>#N/A</formula>
    </cfRule>
  </conditionalFormatting>
  <conditionalFormatting sqref="B271">
    <cfRule type="cellIs" dxfId="170" priority="239" stopIfTrue="1" operator="equal">
      <formula>#N/A</formula>
    </cfRule>
  </conditionalFormatting>
  <conditionalFormatting sqref="B271">
    <cfRule type="cellIs" dxfId="169" priority="240" stopIfTrue="1" operator="equal">
      <formula>#N/A</formula>
    </cfRule>
  </conditionalFormatting>
  <conditionalFormatting sqref="B271">
    <cfRule type="cellIs" dxfId="168" priority="241" stopIfTrue="1" operator="equal">
      <formula>#N/A</formula>
    </cfRule>
  </conditionalFormatting>
  <conditionalFormatting sqref="B271">
    <cfRule type="cellIs" dxfId="167" priority="242" stopIfTrue="1" operator="equal">
      <formula>#N/A</formula>
    </cfRule>
  </conditionalFormatting>
  <conditionalFormatting sqref="B271">
    <cfRule type="cellIs" dxfId="166" priority="243" stopIfTrue="1" operator="equal">
      <formula>#N/A</formula>
    </cfRule>
  </conditionalFormatting>
  <conditionalFormatting sqref="B271">
    <cfRule type="cellIs" dxfId="165" priority="244" stopIfTrue="1" operator="equal">
      <formula>#N/A</formula>
    </cfRule>
  </conditionalFormatting>
  <conditionalFormatting sqref="B271">
    <cfRule type="cellIs" dxfId="164" priority="245" stopIfTrue="1" operator="equal">
      <formula>#N/A</formula>
    </cfRule>
  </conditionalFormatting>
  <conditionalFormatting sqref="B271">
    <cfRule type="cellIs" dxfId="163" priority="246" stopIfTrue="1" operator="equal">
      <formula>#N/A</formula>
    </cfRule>
  </conditionalFormatting>
  <conditionalFormatting sqref="B271">
    <cfRule type="cellIs" dxfId="162" priority="247" stopIfTrue="1" operator="equal">
      <formula>#N/A</formula>
    </cfRule>
  </conditionalFormatting>
  <conditionalFormatting sqref="B271">
    <cfRule type="cellIs" dxfId="161" priority="248" stopIfTrue="1" operator="equal">
      <formula>#N/A</formula>
    </cfRule>
  </conditionalFormatting>
  <conditionalFormatting sqref="B271">
    <cfRule type="cellIs" dxfId="160" priority="249" stopIfTrue="1" operator="equal">
      <formula>#N/A</formula>
    </cfRule>
  </conditionalFormatting>
  <conditionalFormatting sqref="B271">
    <cfRule type="cellIs" dxfId="159" priority="250" stopIfTrue="1" operator="equal">
      <formula>#N/A</formula>
    </cfRule>
  </conditionalFormatting>
  <conditionalFormatting sqref="B271">
    <cfRule type="cellIs" dxfId="158" priority="251" stopIfTrue="1" operator="equal">
      <formula>#N/A</formula>
    </cfRule>
  </conditionalFormatting>
  <conditionalFormatting sqref="B271">
    <cfRule type="cellIs" dxfId="157" priority="252" stopIfTrue="1" operator="equal">
      <formula>#N/A</formula>
    </cfRule>
  </conditionalFormatting>
  <conditionalFormatting sqref="B271">
    <cfRule type="cellIs" dxfId="156" priority="253" stopIfTrue="1" operator="equal">
      <formula>#N/A</formula>
    </cfRule>
  </conditionalFormatting>
  <conditionalFormatting sqref="B271">
    <cfRule type="cellIs" dxfId="155" priority="254" stopIfTrue="1" operator="equal">
      <formula>#N/A</formula>
    </cfRule>
  </conditionalFormatting>
  <conditionalFormatting sqref="B271">
    <cfRule type="cellIs" dxfId="154" priority="255" stopIfTrue="1" operator="equal">
      <formula>#N/A</formula>
    </cfRule>
  </conditionalFormatting>
  <conditionalFormatting sqref="B271">
    <cfRule type="cellIs" dxfId="153" priority="256" stopIfTrue="1" operator="equal">
      <formula>#N/A</formula>
    </cfRule>
  </conditionalFormatting>
  <conditionalFormatting sqref="B271">
    <cfRule type="cellIs" dxfId="152" priority="257" stopIfTrue="1" operator="equal">
      <formula>#N/A</formula>
    </cfRule>
  </conditionalFormatting>
  <conditionalFormatting sqref="B271">
    <cfRule type="cellIs" dxfId="151" priority="258" stopIfTrue="1" operator="equal">
      <formula>#N/A</formula>
    </cfRule>
  </conditionalFormatting>
  <conditionalFormatting sqref="B271">
    <cfRule type="cellIs" dxfId="150" priority="259" stopIfTrue="1" operator="equal">
      <formula>#N/A</formula>
    </cfRule>
  </conditionalFormatting>
  <conditionalFormatting sqref="B271">
    <cfRule type="cellIs" dxfId="149" priority="260" stopIfTrue="1" operator="equal">
      <formula>#N/A</formula>
    </cfRule>
  </conditionalFormatting>
  <conditionalFormatting sqref="B271">
    <cfRule type="cellIs" dxfId="148" priority="261" stopIfTrue="1" operator="equal">
      <formula>#N/A</formula>
    </cfRule>
  </conditionalFormatting>
  <conditionalFormatting sqref="B271">
    <cfRule type="cellIs" dxfId="147" priority="262" stopIfTrue="1" operator="equal">
      <formula>#N/A</formula>
    </cfRule>
  </conditionalFormatting>
  <conditionalFormatting sqref="B271">
    <cfRule type="cellIs" dxfId="146" priority="263" stopIfTrue="1" operator="equal">
      <formula>#N/A</formula>
    </cfRule>
  </conditionalFormatting>
  <conditionalFormatting sqref="B271">
    <cfRule type="cellIs" dxfId="145" priority="264" stopIfTrue="1" operator="equal">
      <formula>#N/A</formula>
    </cfRule>
  </conditionalFormatting>
  <conditionalFormatting sqref="B271">
    <cfRule type="cellIs" dxfId="144" priority="265" stopIfTrue="1" operator="equal">
      <formula>#N/A</formula>
    </cfRule>
  </conditionalFormatting>
  <conditionalFormatting sqref="B271">
    <cfRule type="cellIs" dxfId="143" priority="266" stopIfTrue="1" operator="equal">
      <formula>#N/A</formula>
    </cfRule>
  </conditionalFormatting>
  <conditionalFormatting sqref="B271">
    <cfRule type="cellIs" dxfId="142" priority="267" stopIfTrue="1" operator="equal">
      <formula>#N/A</formula>
    </cfRule>
  </conditionalFormatting>
  <conditionalFormatting sqref="B271">
    <cfRule type="cellIs" dxfId="141" priority="268" stopIfTrue="1" operator="equal">
      <formula>#N/A</formula>
    </cfRule>
  </conditionalFormatting>
  <conditionalFormatting sqref="B271">
    <cfRule type="cellIs" dxfId="140" priority="269" stopIfTrue="1" operator="equal">
      <formula>#N/A</formula>
    </cfRule>
  </conditionalFormatting>
  <conditionalFormatting sqref="B271">
    <cfRule type="cellIs" dxfId="139" priority="270" stopIfTrue="1" operator="equal">
      <formula>#N/A</formula>
    </cfRule>
  </conditionalFormatting>
  <conditionalFormatting sqref="B271">
    <cfRule type="cellIs" dxfId="138" priority="271" stopIfTrue="1" operator="equal">
      <formula>#N/A</formula>
    </cfRule>
  </conditionalFormatting>
  <conditionalFormatting sqref="B271">
    <cfRule type="cellIs" dxfId="137" priority="272" stopIfTrue="1" operator="equal">
      <formula>#N/A</formula>
    </cfRule>
  </conditionalFormatting>
  <conditionalFormatting sqref="B271">
    <cfRule type="cellIs" dxfId="136" priority="273" stopIfTrue="1" operator="equal">
      <formula>#N/A</formula>
    </cfRule>
  </conditionalFormatting>
  <conditionalFormatting sqref="B271">
    <cfRule type="cellIs" dxfId="135" priority="274" stopIfTrue="1" operator="equal">
      <formula>#N/A</formula>
    </cfRule>
  </conditionalFormatting>
  <conditionalFormatting sqref="B271">
    <cfRule type="cellIs" dxfId="134" priority="275" stopIfTrue="1" operator="equal">
      <formula>#N/A</formula>
    </cfRule>
  </conditionalFormatting>
  <conditionalFormatting sqref="B271">
    <cfRule type="cellIs" dxfId="133" priority="276" stopIfTrue="1" operator="equal">
      <formula>#N/A</formula>
    </cfRule>
  </conditionalFormatting>
  <conditionalFormatting sqref="B271">
    <cfRule type="cellIs" dxfId="132" priority="277" stopIfTrue="1" operator="equal">
      <formula>#N/A</formula>
    </cfRule>
  </conditionalFormatting>
  <conditionalFormatting sqref="B271">
    <cfRule type="cellIs" dxfId="131" priority="278" stopIfTrue="1" operator="equal">
      <formula>#N/A</formula>
    </cfRule>
  </conditionalFormatting>
  <conditionalFormatting sqref="B271">
    <cfRule type="cellIs" dxfId="130" priority="279" stopIfTrue="1" operator="equal">
      <formula>#N/A</formula>
    </cfRule>
  </conditionalFormatting>
  <conditionalFormatting sqref="B271">
    <cfRule type="cellIs" dxfId="129" priority="280" stopIfTrue="1" operator="equal">
      <formula>#N/A</formula>
    </cfRule>
  </conditionalFormatting>
  <conditionalFormatting sqref="B271">
    <cfRule type="cellIs" dxfId="128" priority="281" stopIfTrue="1" operator="equal">
      <formula>#N/A</formula>
    </cfRule>
  </conditionalFormatting>
  <conditionalFormatting sqref="B271">
    <cfRule type="cellIs" dxfId="127" priority="282" stopIfTrue="1" operator="equal">
      <formula>#N/A</formula>
    </cfRule>
  </conditionalFormatting>
  <conditionalFormatting sqref="B271">
    <cfRule type="cellIs" dxfId="126" priority="283" stopIfTrue="1" operator="equal">
      <formula>#N/A</formula>
    </cfRule>
  </conditionalFormatting>
  <conditionalFormatting sqref="B271">
    <cfRule type="cellIs" dxfId="125" priority="284" stopIfTrue="1" operator="equal">
      <formula>#N/A</formula>
    </cfRule>
  </conditionalFormatting>
  <conditionalFormatting sqref="B271">
    <cfRule type="cellIs" dxfId="124" priority="285" stopIfTrue="1" operator="equal">
      <formula>#N/A</formula>
    </cfRule>
  </conditionalFormatting>
  <conditionalFormatting sqref="B271">
    <cfRule type="cellIs" dxfId="123" priority="286" stopIfTrue="1" operator="equal">
      <formula>#N/A</formula>
    </cfRule>
  </conditionalFormatting>
  <conditionalFormatting sqref="B271">
    <cfRule type="cellIs" dxfId="122" priority="287" stopIfTrue="1" operator="equal">
      <formula>#N/A</formula>
    </cfRule>
  </conditionalFormatting>
  <conditionalFormatting sqref="B271">
    <cfRule type="cellIs" dxfId="121" priority="288" stopIfTrue="1" operator="equal">
      <formula>#N/A</formula>
    </cfRule>
  </conditionalFormatting>
  <conditionalFormatting sqref="B271">
    <cfRule type="cellIs" dxfId="120" priority="289" stopIfTrue="1" operator="equal">
      <formula>#N/A</formula>
    </cfRule>
  </conditionalFormatting>
  <conditionalFormatting sqref="B271">
    <cfRule type="cellIs" dxfId="119" priority="290" stopIfTrue="1" operator="equal">
      <formula>#N/A</formula>
    </cfRule>
  </conditionalFormatting>
  <conditionalFormatting sqref="B271">
    <cfRule type="cellIs" dxfId="118" priority="291" stopIfTrue="1" operator="equal">
      <formula>#N/A</formula>
    </cfRule>
  </conditionalFormatting>
  <conditionalFormatting sqref="B271">
    <cfRule type="cellIs" dxfId="117" priority="292" stopIfTrue="1" operator="equal">
      <formula>#N/A</formula>
    </cfRule>
  </conditionalFormatting>
  <conditionalFormatting sqref="B271">
    <cfRule type="cellIs" dxfId="116" priority="293" stopIfTrue="1" operator="equal">
      <formula>#N/A</formula>
    </cfRule>
  </conditionalFormatting>
  <conditionalFormatting sqref="B271">
    <cfRule type="cellIs" dxfId="115" priority="294" stopIfTrue="1" operator="equal">
      <formula>#N/A</formula>
    </cfRule>
  </conditionalFormatting>
  <conditionalFormatting sqref="B271">
    <cfRule type="cellIs" dxfId="114" priority="295" stopIfTrue="1" operator="equal">
      <formula>#N/A</formula>
    </cfRule>
  </conditionalFormatting>
  <conditionalFormatting sqref="B271">
    <cfRule type="cellIs" dxfId="113" priority="296" stopIfTrue="1" operator="equal">
      <formula>#N/A</formula>
    </cfRule>
  </conditionalFormatting>
  <conditionalFormatting sqref="B271">
    <cfRule type="cellIs" dxfId="112" priority="297" stopIfTrue="1" operator="equal">
      <formula>#N/A</formula>
    </cfRule>
  </conditionalFormatting>
  <conditionalFormatting sqref="B271">
    <cfRule type="cellIs" dxfId="111" priority="298" stopIfTrue="1" operator="equal">
      <formula>#N/A</formula>
    </cfRule>
  </conditionalFormatting>
  <conditionalFormatting sqref="B271">
    <cfRule type="cellIs" dxfId="110" priority="299" stopIfTrue="1" operator="equal">
      <formula>#N/A</formula>
    </cfRule>
  </conditionalFormatting>
  <conditionalFormatting sqref="B271">
    <cfRule type="cellIs" dxfId="109" priority="300" stopIfTrue="1" operator="equal">
      <formula>#N/A</formula>
    </cfRule>
  </conditionalFormatting>
  <conditionalFormatting sqref="B271">
    <cfRule type="cellIs" dxfId="108" priority="301" stopIfTrue="1" operator="equal">
      <formula>#N/A</formula>
    </cfRule>
  </conditionalFormatting>
  <conditionalFormatting sqref="B271">
    <cfRule type="cellIs" dxfId="107" priority="302" stopIfTrue="1" operator="equal">
      <formula>#N/A</formula>
    </cfRule>
  </conditionalFormatting>
  <conditionalFormatting sqref="B271">
    <cfRule type="cellIs" dxfId="106" priority="303" stopIfTrue="1" operator="equal">
      <formula>#N/A</formula>
    </cfRule>
  </conditionalFormatting>
  <conditionalFormatting sqref="B271">
    <cfRule type="cellIs" dxfId="105" priority="304" stopIfTrue="1" operator="equal">
      <formula>#N/A</formula>
    </cfRule>
  </conditionalFormatting>
  <conditionalFormatting sqref="B271">
    <cfRule type="cellIs" dxfId="104" priority="305" stopIfTrue="1" operator="equal">
      <formula>#N/A</formula>
    </cfRule>
  </conditionalFormatting>
  <conditionalFormatting sqref="B271">
    <cfRule type="cellIs" dxfId="103" priority="306" stopIfTrue="1" operator="equal">
      <formula>#N/A</formula>
    </cfRule>
  </conditionalFormatting>
  <conditionalFormatting sqref="B271">
    <cfRule type="cellIs" dxfId="102" priority="307" stopIfTrue="1" operator="equal">
      <formula>#N/A</formula>
    </cfRule>
  </conditionalFormatting>
  <conditionalFormatting sqref="B271">
    <cfRule type="cellIs" dxfId="101" priority="308" stopIfTrue="1" operator="equal">
      <formula>#N/A</formula>
    </cfRule>
  </conditionalFormatting>
  <conditionalFormatting sqref="B271">
    <cfRule type="cellIs" dxfId="100" priority="309" stopIfTrue="1" operator="equal">
      <formula>#N/A</formula>
    </cfRule>
  </conditionalFormatting>
  <conditionalFormatting sqref="B271">
    <cfRule type="cellIs" dxfId="99" priority="310" stopIfTrue="1" operator="equal">
      <formula>#N/A</formula>
    </cfRule>
  </conditionalFormatting>
  <conditionalFormatting sqref="B271">
    <cfRule type="cellIs" dxfId="98" priority="311" stopIfTrue="1" operator="equal">
      <formula>#N/A</formula>
    </cfRule>
  </conditionalFormatting>
  <conditionalFormatting sqref="B271">
    <cfRule type="cellIs" dxfId="97" priority="312" stopIfTrue="1" operator="equal">
      <formula>#N/A</formula>
    </cfRule>
  </conditionalFormatting>
  <conditionalFormatting sqref="B271">
    <cfRule type="cellIs" dxfId="96" priority="313" stopIfTrue="1" operator="equal">
      <formula>#N/A</formula>
    </cfRule>
  </conditionalFormatting>
  <conditionalFormatting sqref="B271">
    <cfRule type="cellIs" dxfId="95" priority="314" stopIfTrue="1" operator="equal">
      <formula>#N/A</formula>
    </cfRule>
  </conditionalFormatting>
  <conditionalFormatting sqref="B271">
    <cfRule type="cellIs" dxfId="94" priority="315" stopIfTrue="1" operator="equal">
      <formula>#N/A</formula>
    </cfRule>
  </conditionalFormatting>
  <conditionalFormatting sqref="B271">
    <cfRule type="cellIs" dxfId="93" priority="316" stopIfTrue="1" operator="equal">
      <formula>#N/A</formula>
    </cfRule>
  </conditionalFormatting>
  <conditionalFormatting sqref="B271">
    <cfRule type="cellIs" dxfId="92" priority="317" stopIfTrue="1" operator="equal">
      <formula>#N/A</formula>
    </cfRule>
  </conditionalFormatting>
  <conditionalFormatting sqref="B271">
    <cfRule type="cellIs" dxfId="91" priority="318" stopIfTrue="1" operator="equal">
      <formula>#N/A</formula>
    </cfRule>
  </conditionalFormatting>
  <conditionalFormatting sqref="B271">
    <cfRule type="cellIs" dxfId="90" priority="319" stopIfTrue="1" operator="equal">
      <formula>#N/A</formula>
    </cfRule>
  </conditionalFormatting>
  <conditionalFormatting sqref="B271">
    <cfRule type="cellIs" dxfId="89" priority="320" stopIfTrue="1" operator="equal">
      <formula>#N/A</formula>
    </cfRule>
  </conditionalFormatting>
  <conditionalFormatting sqref="B271">
    <cfRule type="cellIs" dxfId="88" priority="321" stopIfTrue="1" operator="equal">
      <formula>#N/A</formula>
    </cfRule>
  </conditionalFormatting>
  <conditionalFormatting sqref="B271">
    <cfRule type="cellIs" dxfId="87" priority="322" stopIfTrue="1" operator="equal">
      <formula>#N/A</formula>
    </cfRule>
  </conditionalFormatting>
  <conditionalFormatting sqref="B271">
    <cfRule type="cellIs" dxfId="86" priority="323" stopIfTrue="1" operator="equal">
      <formula>#N/A</formula>
    </cfRule>
  </conditionalFormatting>
  <conditionalFormatting sqref="B271">
    <cfRule type="cellIs" dxfId="85" priority="324" stopIfTrue="1" operator="equal">
      <formula>#N/A</formula>
    </cfRule>
  </conditionalFormatting>
  <conditionalFormatting sqref="B271">
    <cfRule type="cellIs" dxfId="84" priority="325" stopIfTrue="1" operator="equal">
      <formula>#N/A</formula>
    </cfRule>
  </conditionalFormatting>
  <conditionalFormatting sqref="B271">
    <cfRule type="cellIs" dxfId="83" priority="326" stopIfTrue="1" operator="equal">
      <formula>#N/A</formula>
    </cfRule>
  </conditionalFormatting>
  <conditionalFormatting sqref="B271">
    <cfRule type="cellIs" dxfId="82" priority="327" stopIfTrue="1" operator="equal">
      <formula>#N/A</formula>
    </cfRule>
  </conditionalFormatting>
  <conditionalFormatting sqref="B271">
    <cfRule type="cellIs" dxfId="81" priority="328" stopIfTrue="1" operator="equal">
      <formula>#N/A</formula>
    </cfRule>
  </conditionalFormatting>
  <conditionalFormatting sqref="B271">
    <cfRule type="cellIs" dxfId="80" priority="329" stopIfTrue="1" operator="equal">
      <formula>#N/A</formula>
    </cfRule>
  </conditionalFormatting>
  <conditionalFormatting sqref="B271">
    <cfRule type="cellIs" dxfId="79" priority="330" stopIfTrue="1" operator="equal">
      <formula>#N/A</formula>
    </cfRule>
  </conditionalFormatting>
  <conditionalFormatting sqref="B271">
    <cfRule type="cellIs" dxfId="78" priority="331" stopIfTrue="1" operator="equal">
      <formula>#N/A</formula>
    </cfRule>
  </conditionalFormatting>
  <conditionalFormatting sqref="B271">
    <cfRule type="cellIs" dxfId="77" priority="332" stopIfTrue="1" operator="equal">
      <formula>#N/A</formula>
    </cfRule>
  </conditionalFormatting>
  <conditionalFormatting sqref="B271">
    <cfRule type="cellIs" dxfId="76" priority="333" stopIfTrue="1" operator="equal">
      <formula>#N/A</formula>
    </cfRule>
  </conditionalFormatting>
  <conditionalFormatting sqref="B271">
    <cfRule type="cellIs" dxfId="75" priority="334" stopIfTrue="1" operator="equal">
      <formula>#N/A</formula>
    </cfRule>
  </conditionalFormatting>
  <conditionalFormatting sqref="B271">
    <cfRule type="cellIs" dxfId="74" priority="335" stopIfTrue="1" operator="equal">
      <formula>#N/A</formula>
    </cfRule>
  </conditionalFormatting>
  <conditionalFormatting sqref="B271">
    <cfRule type="cellIs" dxfId="73" priority="336" stopIfTrue="1" operator="equal">
      <formula>#N/A</formula>
    </cfRule>
  </conditionalFormatting>
  <conditionalFormatting sqref="B271">
    <cfRule type="cellIs" dxfId="72" priority="337" stopIfTrue="1" operator="equal">
      <formula>#N/A</formula>
    </cfRule>
  </conditionalFormatting>
  <conditionalFormatting sqref="B271">
    <cfRule type="cellIs" dxfId="71" priority="338" stopIfTrue="1" operator="equal">
      <formula>#N/A</formula>
    </cfRule>
  </conditionalFormatting>
  <conditionalFormatting sqref="B271">
    <cfRule type="cellIs" dxfId="70" priority="339" stopIfTrue="1" operator="equal">
      <formula>#N/A</formula>
    </cfRule>
  </conditionalFormatting>
  <conditionalFormatting sqref="B271">
    <cfRule type="cellIs" dxfId="69" priority="340" stopIfTrue="1" operator="equal">
      <formula>#N/A</formula>
    </cfRule>
  </conditionalFormatting>
  <conditionalFormatting sqref="B271">
    <cfRule type="cellIs" dxfId="68" priority="341" stopIfTrue="1" operator="equal">
      <formula>#N/A</formula>
    </cfRule>
  </conditionalFormatting>
  <conditionalFormatting sqref="B271">
    <cfRule type="cellIs" dxfId="67" priority="342" stopIfTrue="1" operator="equal">
      <formula>#N/A</formula>
    </cfRule>
  </conditionalFormatting>
  <conditionalFormatting sqref="B271">
    <cfRule type="cellIs" dxfId="66" priority="343" stopIfTrue="1" operator="equal">
      <formula>#N/A</formula>
    </cfRule>
  </conditionalFormatting>
  <conditionalFormatting sqref="B271">
    <cfRule type="cellIs" dxfId="65" priority="344" stopIfTrue="1" operator="equal">
      <formula>#N/A</formula>
    </cfRule>
  </conditionalFormatting>
  <conditionalFormatting sqref="B269">
    <cfRule type="cellIs" dxfId="64" priority="345" stopIfTrue="1" operator="equal">
      <formula>#N/A</formula>
    </cfRule>
  </conditionalFormatting>
  <conditionalFormatting sqref="B269">
    <cfRule type="cellIs" dxfId="63" priority="346" stopIfTrue="1" operator="equal">
      <formula>#N/A</formula>
    </cfRule>
  </conditionalFormatting>
  <conditionalFormatting sqref="B269">
    <cfRule type="cellIs" dxfId="62" priority="347" stopIfTrue="1" operator="equal">
      <formula>#N/A</formula>
    </cfRule>
  </conditionalFormatting>
  <conditionalFormatting sqref="B269">
    <cfRule type="cellIs" dxfId="61" priority="348" stopIfTrue="1" operator="equal">
      <formula>#N/A</formula>
    </cfRule>
  </conditionalFormatting>
  <conditionalFormatting sqref="B269:B270">
    <cfRule type="cellIs" dxfId="60" priority="349" stopIfTrue="1" operator="equal">
      <formula>#N/A</formula>
    </cfRule>
  </conditionalFormatting>
  <conditionalFormatting sqref="B269">
    <cfRule type="cellIs" dxfId="59" priority="350" stopIfTrue="1" operator="equal">
      <formula>#N/A</formula>
    </cfRule>
  </conditionalFormatting>
  <conditionalFormatting sqref="B269">
    <cfRule type="cellIs" dxfId="58" priority="351" stopIfTrue="1" operator="equal">
      <formula>#N/A</formula>
    </cfRule>
  </conditionalFormatting>
  <conditionalFormatting sqref="B269">
    <cfRule type="cellIs" dxfId="57" priority="352" stopIfTrue="1" operator="equal">
      <formula>#N/A</formula>
    </cfRule>
  </conditionalFormatting>
  <conditionalFormatting sqref="B271">
    <cfRule type="cellIs" dxfId="56" priority="353" stopIfTrue="1" operator="equal">
      <formula>#N/A</formula>
    </cfRule>
  </conditionalFormatting>
  <conditionalFormatting sqref="B271">
    <cfRule type="cellIs" dxfId="55" priority="354" stopIfTrue="1" operator="equal">
      <formula>#N/A</formula>
    </cfRule>
  </conditionalFormatting>
  <conditionalFormatting sqref="B271">
    <cfRule type="cellIs" dxfId="54" priority="355" stopIfTrue="1" operator="equal">
      <formula>#N/A</formula>
    </cfRule>
  </conditionalFormatting>
  <conditionalFormatting sqref="B270">
    <cfRule type="cellIs" dxfId="53" priority="356" stopIfTrue="1" operator="equal">
      <formula>#N/A</formula>
    </cfRule>
  </conditionalFormatting>
  <conditionalFormatting sqref="B269:B270">
    <cfRule type="cellIs" dxfId="52" priority="357" stopIfTrue="1" operator="equal">
      <formula>#N/A</formula>
    </cfRule>
  </conditionalFormatting>
  <conditionalFormatting sqref="B269">
    <cfRule type="cellIs" dxfId="51" priority="358" stopIfTrue="1" operator="equal">
      <formula>#N/A</formula>
    </cfRule>
  </conditionalFormatting>
  <conditionalFormatting sqref="B269:B270">
    <cfRule type="cellIs" dxfId="50" priority="359" stopIfTrue="1" operator="equal">
      <formula>#N/A</formula>
    </cfRule>
  </conditionalFormatting>
  <conditionalFormatting sqref="B270">
    <cfRule type="cellIs" dxfId="49" priority="360" stopIfTrue="1" operator="equal">
      <formula>#N/A</formula>
    </cfRule>
  </conditionalFormatting>
  <conditionalFormatting sqref="B271">
    <cfRule type="cellIs" dxfId="48" priority="361" stopIfTrue="1" operator="equal">
      <formula>#N/A</formula>
    </cfRule>
  </conditionalFormatting>
  <conditionalFormatting sqref="B269">
    <cfRule type="cellIs" dxfId="47" priority="362" stopIfTrue="1" operator="equal">
      <formula>#N/A</formula>
    </cfRule>
  </conditionalFormatting>
  <conditionalFormatting sqref="B270">
    <cfRule type="cellIs" dxfId="46" priority="363" stopIfTrue="1" operator="equal">
      <formula>#N/A</formula>
    </cfRule>
  </conditionalFormatting>
  <conditionalFormatting sqref="B271">
    <cfRule type="cellIs" dxfId="45" priority="364" stopIfTrue="1" operator="equal">
      <formula>#N/A</formula>
    </cfRule>
  </conditionalFormatting>
  <conditionalFormatting sqref="B269">
    <cfRule type="cellIs" dxfId="44" priority="365" stopIfTrue="1" operator="equal">
      <formula>#N/A</formula>
    </cfRule>
  </conditionalFormatting>
  <conditionalFormatting sqref="B271">
    <cfRule type="cellIs" dxfId="43" priority="366" stopIfTrue="1" operator="equal">
      <formula>#N/A</formula>
    </cfRule>
  </conditionalFormatting>
  <conditionalFormatting sqref="B271">
    <cfRule type="cellIs" dxfId="42" priority="367" stopIfTrue="1" operator="equal">
      <formula>#N/A</formula>
    </cfRule>
  </conditionalFormatting>
  <conditionalFormatting sqref="B271">
    <cfRule type="cellIs" dxfId="41" priority="368" stopIfTrue="1" operator="equal">
      <formula>#N/A</formula>
    </cfRule>
  </conditionalFormatting>
  <conditionalFormatting sqref="B270">
    <cfRule type="cellIs" dxfId="40" priority="369" stopIfTrue="1" operator="equal">
      <formula>#N/A</formula>
    </cfRule>
  </conditionalFormatting>
  <conditionalFormatting sqref="B271">
    <cfRule type="cellIs" dxfId="39" priority="370" stopIfTrue="1" operator="equal">
      <formula>#N/A</formula>
    </cfRule>
  </conditionalFormatting>
  <conditionalFormatting sqref="B271">
    <cfRule type="cellIs" dxfId="38" priority="371" stopIfTrue="1" operator="equal">
      <formula>#N/A</formula>
    </cfRule>
  </conditionalFormatting>
  <conditionalFormatting sqref="B269">
    <cfRule type="cellIs" dxfId="37" priority="372" stopIfTrue="1" operator="equal">
      <formula>#N/A</formula>
    </cfRule>
  </conditionalFormatting>
  <conditionalFormatting sqref="B270">
    <cfRule type="cellIs" dxfId="36" priority="373" stopIfTrue="1" operator="equal">
      <formula>#N/A</formula>
    </cfRule>
  </conditionalFormatting>
  <conditionalFormatting sqref="B269">
    <cfRule type="cellIs" dxfId="35" priority="374" stopIfTrue="1" operator="equal">
      <formula>#N/A</formula>
    </cfRule>
  </conditionalFormatting>
  <conditionalFormatting sqref="B270">
    <cfRule type="cellIs" dxfId="34" priority="375" stopIfTrue="1" operator="equal">
      <formula>#N/A</formula>
    </cfRule>
  </conditionalFormatting>
  <conditionalFormatting sqref="B270">
    <cfRule type="cellIs" dxfId="33" priority="376" stopIfTrue="1" operator="equal">
      <formula>#N/A</formula>
    </cfRule>
  </conditionalFormatting>
  <conditionalFormatting sqref="B270">
    <cfRule type="cellIs" dxfId="32" priority="377" stopIfTrue="1" operator="equal">
      <formula>#N/A</formula>
    </cfRule>
  </conditionalFormatting>
  <conditionalFormatting sqref="B270">
    <cfRule type="cellIs" dxfId="31" priority="378" stopIfTrue="1" operator="equal">
      <formula>#N/A</formula>
    </cfRule>
  </conditionalFormatting>
  <conditionalFormatting sqref="B270">
    <cfRule type="cellIs" dxfId="30" priority="379" stopIfTrue="1" operator="equal">
      <formula>#N/A</formula>
    </cfRule>
  </conditionalFormatting>
  <conditionalFormatting sqref="B269">
    <cfRule type="cellIs" dxfId="29" priority="380" stopIfTrue="1" operator="equal">
      <formula>#N/A</formula>
    </cfRule>
  </conditionalFormatting>
  <conditionalFormatting sqref="B269">
    <cfRule type="cellIs" dxfId="28" priority="381" stopIfTrue="1" operator="equal">
      <formula>#N/A</formula>
    </cfRule>
  </conditionalFormatting>
  <conditionalFormatting sqref="B269">
    <cfRule type="cellIs" dxfId="27" priority="382" stopIfTrue="1" operator="equal">
      <formula>#N/A</formula>
    </cfRule>
  </conditionalFormatting>
  <conditionalFormatting sqref="B269">
    <cfRule type="cellIs" dxfId="26" priority="383" stopIfTrue="1" operator="equal">
      <formula>#N/A</formula>
    </cfRule>
  </conditionalFormatting>
  <conditionalFormatting sqref="B269">
    <cfRule type="cellIs" dxfId="25" priority="384" stopIfTrue="1" operator="equal">
      <formula>#N/A</formula>
    </cfRule>
  </conditionalFormatting>
  <conditionalFormatting sqref="B269">
    <cfRule type="cellIs" dxfId="24" priority="385" stopIfTrue="1" operator="equal">
      <formula>#N/A</formula>
    </cfRule>
  </conditionalFormatting>
  <conditionalFormatting sqref="B269">
    <cfRule type="cellIs" dxfId="23" priority="386" stopIfTrue="1" operator="equal">
      <formula>#N/A</formula>
    </cfRule>
  </conditionalFormatting>
  <conditionalFormatting sqref="B269">
    <cfRule type="cellIs" dxfId="22" priority="387" stopIfTrue="1" operator="equal">
      <formula>#N/A</formula>
    </cfRule>
  </conditionalFormatting>
  <conditionalFormatting sqref="B269">
    <cfRule type="cellIs" dxfId="21" priority="388" stopIfTrue="1" operator="equal">
      <formula>#N/A</formula>
    </cfRule>
  </conditionalFormatting>
  <conditionalFormatting sqref="B269">
    <cfRule type="cellIs" dxfId="20" priority="389" stopIfTrue="1" operator="equal">
      <formula>#N/A</formula>
    </cfRule>
  </conditionalFormatting>
  <conditionalFormatting sqref="B269">
    <cfRule type="cellIs" dxfId="19" priority="390" stopIfTrue="1" operator="equal">
      <formula>#N/A</formula>
    </cfRule>
  </conditionalFormatting>
  <conditionalFormatting sqref="B269">
    <cfRule type="cellIs" dxfId="18" priority="391" stopIfTrue="1" operator="equal">
      <formula>#N/A</formula>
    </cfRule>
  </conditionalFormatting>
  <conditionalFormatting sqref="B269">
    <cfRule type="cellIs" dxfId="17" priority="392" stopIfTrue="1" operator="equal">
      <formula>#N/A</formula>
    </cfRule>
  </conditionalFormatting>
  <conditionalFormatting sqref="B269">
    <cfRule type="cellIs" dxfId="16" priority="393" stopIfTrue="1" operator="equal">
      <formula>#N/A</formula>
    </cfRule>
  </conditionalFormatting>
  <conditionalFormatting sqref="B269">
    <cfRule type="cellIs" dxfId="15" priority="394" stopIfTrue="1" operator="equal">
      <formula>#N/A</formula>
    </cfRule>
  </conditionalFormatting>
  <conditionalFormatting sqref="B269">
    <cfRule type="cellIs" dxfId="14" priority="395" stopIfTrue="1" operator="equal">
      <formula>#N/A</formula>
    </cfRule>
  </conditionalFormatting>
  <conditionalFormatting sqref="B270">
    <cfRule type="cellIs" dxfId="13" priority="396" stopIfTrue="1" operator="equal">
      <formula>#N/A</formula>
    </cfRule>
  </conditionalFormatting>
  <conditionalFormatting sqref="B269">
    <cfRule type="cellIs" dxfId="12" priority="397" stopIfTrue="1" operator="equal">
      <formula>#N/A</formula>
    </cfRule>
  </conditionalFormatting>
  <conditionalFormatting sqref="B270">
    <cfRule type="cellIs" dxfId="11" priority="398" stopIfTrue="1" operator="equal">
      <formula>#N/A</formula>
    </cfRule>
  </conditionalFormatting>
  <conditionalFormatting sqref="B270">
    <cfRule type="cellIs" dxfId="10" priority="399" stopIfTrue="1" operator="equal">
      <formula>#N/A</formula>
    </cfRule>
  </conditionalFormatting>
  <conditionalFormatting sqref="B271">
    <cfRule type="cellIs" dxfId="9" priority="400" stopIfTrue="1" operator="equal">
      <formula>#N/A</formula>
    </cfRule>
  </conditionalFormatting>
  <conditionalFormatting sqref="B271">
    <cfRule type="cellIs" dxfId="8" priority="401" stopIfTrue="1" operator="equal">
      <formula>#N/A</formula>
    </cfRule>
  </conditionalFormatting>
  <conditionalFormatting sqref="B271">
    <cfRule type="cellIs" dxfId="7" priority="402" stopIfTrue="1" operator="equal">
      <formula>#N/A</formula>
    </cfRule>
  </conditionalFormatting>
  <conditionalFormatting sqref="B271">
    <cfRule type="cellIs" dxfId="6" priority="403" stopIfTrue="1" operator="equal">
      <formula>#N/A</formula>
    </cfRule>
  </conditionalFormatting>
  <conditionalFormatting sqref="B380">
    <cfRule type="cellIs" dxfId="5" priority="404" stopIfTrue="1" operator="equal">
      <formula>#N/A</formula>
    </cfRule>
  </conditionalFormatting>
  <conditionalFormatting sqref="B330:B380">
    <cfRule type="cellIs" dxfId="4" priority="405" stopIfTrue="1" operator="equal">
      <formula>'\Users\Zvonimir\Documents\FIRMA\! Projekti 2016\GRAD-VRTIĆI\PPO Z.CVIIĆ\[troskovnik RBA Zagreb sa cijenama.xls]COMPUTO METRICO'!#REF!</formula>
    </cfRule>
  </conditionalFormatting>
  <conditionalFormatting sqref="B330:B378">
    <cfRule type="cellIs" dxfId="3" priority="406" stopIfTrue="1" operator="equal">
      <formula>'\Users\Zvonimir\Documents\FIRMA\! Projekti 2016\GRAD-VRTIĆI\PPO Z.CVIIĆ\[troskovnik RBA Zagreb sa cijenama.xls]COMPUTO METRICO'!#REF!</formula>
    </cfRule>
  </conditionalFormatting>
  <conditionalFormatting sqref="B335">
    <cfRule type="cellIs" dxfId="2" priority="407" stopIfTrue="1" operator="equal">
      <formula>#N/A</formula>
    </cfRule>
  </conditionalFormatting>
  <conditionalFormatting sqref="A280:B281">
    <cfRule type="cellIs" dxfId="1" priority="2" stopIfTrue="1" operator="equal">
      <formula>#N/A</formula>
    </cfRule>
  </conditionalFormatting>
  <conditionalFormatting sqref="H280:H281">
    <cfRule type="cellIs" dxfId="0" priority="1" stopIfTrue="1" operator="equal">
      <formula>"kn"</formula>
    </cfRule>
  </conditionalFormatting>
  <pageMargins left="0.78740157480314965" right="0.39370078740157483" top="0.86614173228346458" bottom="0.39370078740157483" header="0.43307086614173229" footer="0.51181102362204722"/>
  <pageSetup paperSize="9" scale="83" orientation="portrait" useFirstPageNumber="1" r:id="rId1"/>
  <headerFooter alignWithMargins="0">
    <oddHeader>&amp;LTEH-PROJEKT ENERGETIKA d.o.o.&amp;C&amp;11Troškovnik STR-16-09-06&amp;RList / listova: &amp;P / &amp;N</oddHeader>
  </headerFooter>
  <rowBreaks count="10" manualBreakCount="10">
    <brk id="32" max="16383" man="1"/>
    <brk id="86" max="16383" man="1"/>
    <brk id="118" max="16383" man="1"/>
    <brk id="168" max="16383" man="1"/>
    <brk id="222" max="16383" man="1"/>
    <brk id="267" max="16383" man="1"/>
    <brk id="316" max="16383" man="1"/>
    <brk id="328" max="16383" man="1"/>
    <brk id="359" max="16383" man="1"/>
    <brk id="3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NASLOVNA</vt:lpstr>
      <vt:lpstr>UVOD</vt:lpstr>
      <vt:lpstr>SPECIFIKACIJA</vt:lpstr>
      <vt:lpstr>SPECIFIKACIJA!Excel_BuiltIn_Print_Area</vt:lpstr>
      <vt:lpstr>SPECIFIKACIJA!Excel_BuiltIn_Print_Titles</vt:lpstr>
      <vt:lpstr>SPECIFIKACIJA!OLE_LINK26</vt:lpstr>
      <vt:lpstr>NASLOVNA!Print_Area</vt:lpstr>
      <vt:lpstr>UVOD!Print_Area</vt:lpstr>
      <vt:lpstr>SPECIFIKACIJA!Print_Titles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Blažić Dejan</dc:creator>
  <cp:lastModifiedBy>Ibriks_Goran</cp:lastModifiedBy>
  <cp:lastPrinted>2016-11-21T09:39:03Z</cp:lastPrinted>
  <dcterms:created xsi:type="dcterms:W3CDTF">2016-11-16T10:21:04Z</dcterms:created>
  <dcterms:modified xsi:type="dcterms:W3CDTF">2016-11-21T09:43:53Z</dcterms:modified>
</cp:coreProperties>
</file>