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ownloads\"/>
    </mc:Choice>
  </mc:AlternateContent>
  <bookViews>
    <workbookView xWindow="0" yWindow="0" windowWidth="14940" windowHeight="11625"/>
  </bookViews>
  <sheets>
    <sheet name="grupirano ev.broj" sheetId="1" r:id="rId1"/>
    <sheet name="kategorije" sheetId="2" r:id="rId2"/>
  </sheets>
  <definedNames>
    <definedName name="_xlnm.Print_Area" localSheetId="0">'grupirano ev.broj'!$A$1:$K$315</definedName>
    <definedName name="_xlnm.Print_Area" localSheetId="1">kategorije!$A$1:$K$218</definedName>
    <definedName name="_xlnm.Print_Titles" localSheetId="0">'grupirano ev.broj'!$5:$6</definedName>
    <definedName name="_xlnm.Print_Titles" localSheetId="1">kategorije!$1:$1</definedName>
  </definedNames>
  <calcPr calcId="162913"/>
</workbook>
</file>

<file path=xl/calcChain.xml><?xml version="1.0" encoding="utf-8"?>
<calcChain xmlns="http://schemas.openxmlformats.org/spreadsheetml/2006/main">
  <c r="D267" i="1" l="1"/>
  <c r="E251" i="1"/>
  <c r="D298" i="1" l="1"/>
  <c r="E286" i="1"/>
  <c r="F214" i="2" l="1"/>
  <c r="F213" i="2"/>
  <c r="D215" i="2"/>
  <c r="D214" i="2"/>
  <c r="D213" i="2"/>
  <c r="D137" i="2"/>
  <c r="D243" i="1"/>
  <c r="D51" i="2" l="1"/>
  <c r="D4" i="2"/>
  <c r="D220" i="1" l="1"/>
  <c r="E216" i="1" l="1"/>
  <c r="E122" i="1" l="1"/>
  <c r="D122" i="1"/>
  <c r="D114" i="1"/>
  <c r="E95" i="1" l="1"/>
  <c r="C204" i="2" l="1"/>
  <c r="D189" i="2"/>
  <c r="D186" i="2"/>
  <c r="D22" i="2"/>
  <c r="D171" i="2" l="1"/>
  <c r="D198" i="2"/>
  <c r="D160" i="2"/>
  <c r="E182" i="1"/>
  <c r="D182" i="1"/>
  <c r="D190" i="1" s="1"/>
  <c r="E162" i="1" l="1"/>
  <c r="D162" i="1"/>
  <c r="E167" i="1"/>
  <c r="D167" i="1"/>
  <c r="H213" i="2" l="1"/>
  <c r="E192" i="2"/>
  <c r="D192" i="2"/>
  <c r="E202" i="2"/>
  <c r="D202" i="2"/>
  <c r="E148" i="1"/>
  <c r="D148" i="1"/>
  <c r="D157" i="1" s="1"/>
  <c r="E200" i="2"/>
  <c r="D200" i="2"/>
  <c r="E118" i="1"/>
  <c r="D118" i="1"/>
  <c r="D149" i="2" l="1"/>
  <c r="E113" i="1" l="1"/>
  <c r="E108" i="1"/>
  <c r="D64" i="1"/>
  <c r="D123" i="1" s="1"/>
  <c r="E63" i="1"/>
  <c r="H214" i="2" l="1"/>
  <c r="F215" i="2"/>
  <c r="H215" i="2"/>
  <c r="E193" i="2"/>
  <c r="E188" i="2"/>
  <c r="E187" i="2"/>
  <c r="E189" i="2" s="1"/>
  <c r="C213" i="2" s="1"/>
  <c r="E180" i="2"/>
  <c r="E178" i="2"/>
  <c r="E176" i="2"/>
  <c r="E175" i="2"/>
  <c r="E173" i="2"/>
  <c r="E172" i="2"/>
  <c r="E167" i="2"/>
  <c r="E166" i="2"/>
  <c r="E165" i="2"/>
  <c r="E164" i="2"/>
  <c r="E162" i="2"/>
  <c r="E168" i="2"/>
  <c r="E213" i="2" s="1"/>
  <c r="E158" i="2"/>
  <c r="E157" i="2"/>
  <c r="D156" i="2"/>
  <c r="E155" i="2"/>
  <c r="E3" i="2"/>
  <c r="E154" i="2"/>
  <c r="E153" i="2"/>
  <c r="E152" i="2"/>
  <c r="D151" i="2"/>
  <c r="E150" i="2"/>
  <c r="E151" i="2" s="1"/>
  <c r="E147" i="2"/>
  <c r="E146" i="2"/>
  <c r="E145" i="2"/>
  <c r="D144" i="2"/>
  <c r="E143" i="2"/>
  <c r="E142" i="2"/>
  <c r="D141" i="2"/>
  <c r="E140" i="2"/>
  <c r="E141" i="2" s="1"/>
  <c r="D139" i="2"/>
  <c r="E138" i="2"/>
  <c r="E139" i="2" s="1"/>
  <c r="E112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3" i="2"/>
  <c r="E62" i="2"/>
  <c r="E61" i="2"/>
  <c r="E60" i="2"/>
  <c r="E59" i="2"/>
  <c r="E58" i="2"/>
  <c r="E57" i="2"/>
  <c r="E56" i="2"/>
  <c r="E55" i="2"/>
  <c r="E42" i="2"/>
  <c r="E41" i="2"/>
  <c r="E40" i="2"/>
  <c r="E37" i="2"/>
  <c r="E36" i="2"/>
  <c r="E35" i="2"/>
  <c r="E34" i="2"/>
  <c r="E33" i="2"/>
  <c r="E31" i="2"/>
  <c r="E30" i="2"/>
  <c r="E29" i="2"/>
  <c r="E28" i="2"/>
  <c r="E27" i="2"/>
  <c r="E26" i="2"/>
  <c r="E25" i="2"/>
  <c r="E24" i="2"/>
  <c r="E23" i="2"/>
  <c r="E20" i="2"/>
  <c r="E19" i="2"/>
  <c r="E18" i="2"/>
  <c r="E17" i="2"/>
  <c r="E16" i="2"/>
  <c r="E15" i="2"/>
  <c r="E13" i="2"/>
  <c r="E12" i="2"/>
  <c r="E11" i="2"/>
  <c r="E10" i="2"/>
  <c r="E9" i="2"/>
  <c r="E8" i="2"/>
  <c r="E7" i="2"/>
  <c r="E6" i="2"/>
  <c r="E5" i="2"/>
  <c r="E2" i="2"/>
  <c r="E294" i="1"/>
  <c r="E293" i="1"/>
  <c r="E291" i="1"/>
  <c r="E290" i="1"/>
  <c r="E289" i="1"/>
  <c r="E288" i="1"/>
  <c r="E287" i="1"/>
  <c r="E285" i="1"/>
  <c r="E284" i="1"/>
  <c r="E283" i="1"/>
  <c r="E282" i="1"/>
  <c r="E281" i="1"/>
  <c r="E280" i="1"/>
  <c r="E278" i="1"/>
  <c r="E277" i="1"/>
  <c r="E275" i="1"/>
  <c r="E271" i="1"/>
  <c r="E270" i="1"/>
  <c r="E255" i="1"/>
  <c r="E254" i="1"/>
  <c r="E252" i="1"/>
  <c r="E250" i="1"/>
  <c r="E249" i="1"/>
  <c r="E248" i="1"/>
  <c r="E247" i="1"/>
  <c r="E246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17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0" i="1"/>
  <c r="E199" i="1"/>
  <c r="E196" i="1"/>
  <c r="D196" i="1"/>
  <c r="D191" i="1"/>
  <c r="E171" i="1"/>
  <c r="E190" i="1" s="1"/>
  <c r="E145" i="1"/>
  <c r="E143" i="1"/>
  <c r="E141" i="1"/>
  <c r="E140" i="1"/>
  <c r="E138" i="1"/>
  <c r="E136" i="1"/>
  <c r="E135" i="1"/>
  <c r="E134" i="1"/>
  <c r="E133" i="1"/>
  <c r="E131" i="1"/>
  <c r="E129" i="1"/>
  <c r="E127" i="1"/>
  <c r="E126" i="1"/>
  <c r="E112" i="1"/>
  <c r="E111" i="1"/>
  <c r="E110" i="1"/>
  <c r="E106" i="1"/>
  <c r="E104" i="1"/>
  <c r="E103" i="1"/>
  <c r="E102" i="1"/>
  <c r="E101" i="1"/>
  <c r="E100" i="1"/>
  <c r="E99" i="1"/>
  <c r="E97" i="1"/>
  <c r="E94" i="1"/>
  <c r="E93" i="1"/>
  <c r="E92" i="1"/>
  <c r="E91" i="1"/>
  <c r="E90" i="1"/>
  <c r="E88" i="1"/>
  <c r="E87" i="1"/>
  <c r="D86" i="1"/>
  <c r="E85" i="1"/>
  <c r="E84" i="1"/>
  <c r="E82" i="1"/>
  <c r="E81" i="1"/>
  <c r="E80" i="1"/>
  <c r="E79" i="1"/>
  <c r="E77" i="1"/>
  <c r="E76" i="1"/>
  <c r="E74" i="1"/>
  <c r="E73" i="1"/>
  <c r="E72" i="1"/>
  <c r="E71" i="1"/>
  <c r="E69" i="1"/>
  <c r="E68" i="1"/>
  <c r="E67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D37" i="1"/>
  <c r="E36" i="1"/>
  <c r="E37" i="1" s="1"/>
  <c r="E30" i="1"/>
  <c r="E29" i="1"/>
  <c r="E28" i="1"/>
  <c r="E27" i="1"/>
  <c r="D26" i="1"/>
  <c r="E25" i="1"/>
  <c r="E24" i="1"/>
  <c r="E23" i="1"/>
  <c r="E22" i="1"/>
  <c r="E21" i="1"/>
  <c r="E20" i="1"/>
  <c r="D19" i="1"/>
  <c r="E18" i="1"/>
  <c r="E17" i="1"/>
  <c r="E16" i="1"/>
  <c r="E15" i="1"/>
  <c r="D14" i="1"/>
  <c r="E13" i="1"/>
  <c r="E12" i="1"/>
  <c r="E11" i="1"/>
  <c r="D10" i="1"/>
  <c r="E298" i="1" l="1"/>
  <c r="E267" i="1"/>
  <c r="E243" i="1"/>
  <c r="E160" i="2"/>
  <c r="C214" i="2" s="1"/>
  <c r="E4" i="2"/>
  <c r="E137" i="2"/>
  <c r="G215" i="2" s="1"/>
  <c r="E157" i="1"/>
  <c r="E220" i="1"/>
  <c r="E114" i="1"/>
  <c r="D33" i="1"/>
  <c r="D38" i="1" s="1"/>
  <c r="E51" i="2"/>
  <c r="E215" i="2" s="1"/>
  <c r="E186" i="2"/>
  <c r="E198" i="2"/>
  <c r="E22" i="2"/>
  <c r="C215" i="2" s="1"/>
  <c r="D204" i="2"/>
  <c r="E171" i="2"/>
  <c r="E149" i="2"/>
  <c r="E144" i="2"/>
  <c r="F216" i="2"/>
  <c r="J214" i="2"/>
  <c r="J213" i="2"/>
  <c r="E156" i="2"/>
  <c r="G213" i="2" s="1"/>
  <c r="H216" i="2"/>
  <c r="D216" i="2"/>
  <c r="J215" i="2"/>
  <c r="E64" i="1"/>
  <c r="E10" i="1"/>
  <c r="E86" i="1"/>
  <c r="E19" i="1"/>
  <c r="E14" i="1"/>
  <c r="E26" i="1"/>
  <c r="E191" i="1"/>
  <c r="E123" i="1" l="1"/>
  <c r="E33" i="1"/>
  <c r="D299" i="1"/>
  <c r="E204" i="2"/>
  <c r="J216" i="2"/>
  <c r="E214" i="2"/>
  <c r="E216" i="2" s="1"/>
  <c r="E38" i="1"/>
  <c r="C216" i="2"/>
  <c r="I213" i="2"/>
  <c r="I215" i="2"/>
  <c r="E299" i="1" l="1"/>
  <c r="G214" i="2"/>
  <c r="G216" i="2" s="1"/>
  <c r="I214" i="2" l="1"/>
  <c r="I216" i="2" s="1"/>
</calcChain>
</file>

<file path=xl/comments1.xml><?xml version="1.0" encoding="utf-8"?>
<comments xmlns="http://schemas.openxmlformats.org/spreadsheetml/2006/main">
  <authors>
    <author>Ivaniš Zdjelar Vanja</author>
  </authors>
  <commentList>
    <comment ref="B187" authorId="0" shapeId="0">
      <text>
        <r>
          <rPr>
            <b/>
            <sz val="9"/>
            <color indexed="8"/>
            <rFont val="Tahoma"/>
            <family val="2"/>
            <charset val="238"/>
          </rPr>
          <t>Ivaniš Zdjelar Vanja:</t>
        </r>
        <r>
          <rPr>
            <sz val="9"/>
            <color indexed="8"/>
            <rFont val="Tahoma"/>
            <family val="2"/>
            <charset val="238"/>
          </rPr>
          <t xml:space="preserve">
brisati ponovljeni postupak</t>
        </r>
      </text>
    </comment>
  </commentList>
</comments>
</file>

<file path=xl/sharedStrings.xml><?xml version="1.0" encoding="utf-8"?>
<sst xmlns="http://schemas.openxmlformats.org/spreadsheetml/2006/main" count="3593" uniqueCount="784">
  <si>
    <t>Evidencijski broj nabave</t>
  </si>
  <si>
    <t>Predmet nabave</t>
  </si>
  <si>
    <t>CPV oznaka</t>
  </si>
  <si>
    <t>Procijenjena vrijednost nabave
 (bez PDV-a)</t>
  </si>
  <si>
    <t xml:space="preserve">Planirana vrijednost nabave </t>
  </si>
  <si>
    <t>Vrsta postupka nabave</t>
  </si>
  <si>
    <t>Predmet podijeljen na grupe?</t>
  </si>
  <si>
    <t>Ugovor / 
okvirni sporazum</t>
  </si>
  <si>
    <t>Financira li se ugovor ili okvirni sporazum iz fondova EU?</t>
  </si>
  <si>
    <t>Planirani početak postupka</t>
  </si>
  <si>
    <t>Planirano trajanje ugovora / okvirnog sporazuma</t>
  </si>
  <si>
    <t>1</t>
  </si>
  <si>
    <t>2</t>
  </si>
  <si>
    <t>Odjel za razvoj, urbanizam, ekologiju i gospodarenje zemljištem</t>
  </si>
  <si>
    <t>Direkcija za razvoj, urbanizam i ekologiju</t>
  </si>
  <si>
    <t>01-01-01/2021</t>
  </si>
  <si>
    <t>Izmjene i dopune DPU dijela naselja Srdoči</t>
  </si>
  <si>
    <t>71410000-5</t>
  </si>
  <si>
    <t>JEDNOSTAVNA NABAVA</t>
  </si>
  <si>
    <t>NE</t>
  </si>
  <si>
    <t>Ugovor</t>
  </si>
  <si>
    <t>Ne</t>
  </si>
  <si>
    <t>I.</t>
  </si>
  <si>
    <t>01.02.2021 - 31.10.2021</t>
  </si>
  <si>
    <t>01-01-02/2021</t>
  </si>
  <si>
    <t>Radovi na uređenju interpretacijskog centra prirodne baštine</t>
  </si>
  <si>
    <t>45211360-0</t>
  </si>
  <si>
    <t>OTVORENI MV</t>
  </si>
  <si>
    <t>DA</t>
  </si>
  <si>
    <t>Da</t>
  </si>
  <si>
    <t>IV.</t>
  </si>
  <si>
    <t>01.06.2021 - 31.12.2021</t>
  </si>
  <si>
    <t>Grupa I. Radovi uređenja IC</t>
  </si>
  <si>
    <t>Grupa II. Stručni nadzor</t>
  </si>
  <si>
    <t>71247000-1</t>
  </si>
  <si>
    <t>01-01-03/2021</t>
  </si>
  <si>
    <t>Interaktivni multimedijalni interpretacijski uređaj - IC PGŽ</t>
  </si>
  <si>
    <t>31000000-6</t>
  </si>
  <si>
    <t>01-01-04/2021</t>
  </si>
  <si>
    <t>Usluge izrade multimedijalnih aplikacija</t>
  </si>
  <si>
    <t>72212000-4</t>
  </si>
  <si>
    <t>15.03.2021 - 31.12.2021</t>
  </si>
  <si>
    <t>Grupa I. Izrada mobilne aplikacije (zajednička nabava Grad Rijeka i PGŽ)</t>
  </si>
  <si>
    <t>Grupa II. Izrada multimedijalne aplikacije za touchscreen uređaje (zajednička nabava Grad Rijeka i PGŽ)</t>
  </si>
  <si>
    <t>Grupa III. Izrada web stranice projekta (zajednička nabava Grad Rijeka i PGŽ)</t>
  </si>
  <si>
    <t>Grupa IV. Izrada kratkih dokumentarnih filmova za interpretaciju(zajednička nabava Grad Rijeka i PGŽ)</t>
  </si>
  <si>
    <t>01-01-05/2021</t>
  </si>
  <si>
    <t>Usluge promocije i vidljivosti projekta IC PGŽ</t>
  </si>
  <si>
    <t>79341400-0</t>
  </si>
  <si>
    <t>01.03.2021 - 31.12.2021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</si>
  <si>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</si>
  <si>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</si>
  <si>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</si>
  <si>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</si>
  <si>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01-01-06/2021</t>
  </si>
  <si>
    <t>Samostalne interpretacijske točke s montažom: Grupa I. Samostalne interpretacijske točke s montažom u Rijeci
( zajednička nabava koju provodi PGŽ)</t>
  </si>
  <si>
    <t>01-01-07/2021</t>
  </si>
  <si>
    <t>Javni, državni, opći, u jednom stupnju, anonimni i anketni Projektni natječaj za izradu urbanističko-arhitektonskog rješenja Sekundarnog gradskog središta Rujevica u Rijeci (Zajednička nabava s privatnim naručiteljem - središnje tijelo Grad Rijeka)</t>
  </si>
  <si>
    <t>NATJEČAJ</t>
  </si>
  <si>
    <t>15.02.2021 - 31.12.2022</t>
  </si>
  <si>
    <t>01-01-08/2021</t>
  </si>
  <si>
    <t>Projektno-tehnička dokumentacija za uređenje IC PGŽ i Zametske pećine - PONOVLJENI POSTUPAK</t>
  </si>
  <si>
    <t>71320000-7</t>
  </si>
  <si>
    <t>Grupa II. Nabava usluge izrade izvedbenog projekta multimedijalnih interpretacijskih točaka s radioničkim nacrtima i projektantskim nadzorom</t>
  </si>
  <si>
    <t>Grupa III. Nabava usluge izrade idejnog projekta elektroinstalacijskog stupa u Zametskoj pećini i izrade Izvedbenog projekta unutarnjeg uređenja Zametske pećine s projektantskim nadzorom</t>
  </si>
  <si>
    <t>01-01-09/2021</t>
  </si>
  <si>
    <t>Izmjene i dopune DPU područja Benčić</t>
  </si>
  <si>
    <t>01.02.2021 - 31.12.2021</t>
  </si>
  <si>
    <t>01-01-10/2021</t>
  </si>
  <si>
    <t>Izrada glavnog i izvedbenog projekta raskrižja Ulice Tome Strižića i Vjekoslava Dukića</t>
  </si>
  <si>
    <t>Direkcija za razvoj, urbanizam i ekologiju:</t>
  </si>
  <si>
    <t>Direkcija za gospodarenje zemljištem</t>
  </si>
  <si>
    <t>01-02-01/2021</t>
  </si>
  <si>
    <t>Rušenje objekta na lokaciji Rujevica</t>
  </si>
  <si>
    <t>45111213-4</t>
  </si>
  <si>
    <t>V.</t>
  </si>
  <si>
    <t>01.06.2021 -31.07.2021</t>
  </si>
  <si>
    <t>Direkcija za gospodarenje zemljištem:</t>
  </si>
  <si>
    <t>Odjel za razvoj, urbanizam, ekologiju i gospodarenje zemljištem:</t>
  </si>
  <si>
    <t>Odjel za komunalni sustav</t>
  </si>
  <si>
    <t>Direkcija plana, razvoja i gradnje</t>
  </si>
  <si>
    <t>02-01-01/2021</t>
  </si>
  <si>
    <t>Pristupna cesta na lokaciji Zapadni Zamet - usluge projektiranja</t>
  </si>
  <si>
    <t>II.</t>
  </si>
  <si>
    <t>01.04.2021 - 31.12.2021</t>
  </si>
  <si>
    <t>02-01-02/2021</t>
  </si>
  <si>
    <t>Pristupna cesta na lokaciji Zapadni Zamet - građenje (zajednička nabava Grad Rijeka, VIK, Energo)</t>
  </si>
  <si>
    <t>45233120-6</t>
  </si>
  <si>
    <t>01.07.2021 - 01.07.2022</t>
  </si>
  <si>
    <t>02-01-03/2021</t>
  </si>
  <si>
    <t>Pristupna cesta na lokaciji Zapadni Zamet - usluga nadzora (zajednička nabava Grad Rijeka, VIK, Energo)</t>
  </si>
  <si>
    <t>71521000-6</t>
  </si>
  <si>
    <t>02-01-04/2021</t>
  </si>
  <si>
    <t>Pristupna cesta na lokaciji Zapadni Zamet - geodetske usluge (zajednička nabava Grad Rijeka, VIK, Energo)</t>
  </si>
  <si>
    <t>71355000-1</t>
  </si>
  <si>
    <t>02-01-05/2021</t>
  </si>
  <si>
    <t>Labinska ulica pristup RIO - građenje (zajednička nabava: Grad Rijeka, VIK, Energo)</t>
  </si>
  <si>
    <t>02-01-06/2021</t>
  </si>
  <si>
    <t>Labinska ulica pristup RIO - usluge nadzora i koordinatora zaštite na radu (zajednička nabava: Grad Rijeka, VIK, Energo)</t>
  </si>
  <si>
    <t>03.02.2021 - 01.10.2021</t>
  </si>
  <si>
    <t>02-01-07/2021</t>
  </si>
  <si>
    <t>Labinska ulica pristup RIO - geodetske usluge  (zajednička nabava: Grad Rijeka, VIK, Energo)</t>
  </si>
  <si>
    <t>02-01-08/2021</t>
  </si>
  <si>
    <t>Izgradnja sabirne ulice SU XI (čvor Pilepići) - I. faza  - građenje (zajednička nabava: Grad Rijeka, VIK, Energo, HEP)</t>
  </si>
  <si>
    <t>III.</t>
  </si>
  <si>
    <t>01.05.2021 - 31.12.2021</t>
  </si>
  <si>
    <t>02-01-09/2021</t>
  </si>
  <si>
    <t>Izgradnja sabirne ulice SU XI (čvor Pilepići) - I. faza  - usluge nadzora i koordinatora zaštite na radu (zajednička nabava: Grad Rijeka, VIK, Energo, HEP)</t>
  </si>
  <si>
    <t>02-01-10/2021</t>
  </si>
  <si>
    <t>Izgradnja sabirne ulice SU XI (čvor Pilepići) - I. faza  - geodetske usluge (zajednička nabava: Grad Rijeka, VIK, Energo, HEP)</t>
  </si>
  <si>
    <t>02-01-11/2021</t>
  </si>
  <si>
    <t>Pristupna cesta za TC Kaufland Škurinje - građenje (zajednička nabava: Grad Rijeka, VIK, Energo)</t>
  </si>
  <si>
    <t>01.07.2021 - 31.12.2021</t>
  </si>
  <si>
    <t>02-01-12/2021</t>
  </si>
  <si>
    <t>Pristupna cesta za TC Kaufland Škurinje - usluge nadzora i koordinatora zaštite na radu (zajednička nabava: Grad Rijeka, VIK, Energo)</t>
  </si>
  <si>
    <t>02-01-13/2021</t>
  </si>
  <si>
    <t>Pristupna cesta za TC Kaufland Škurinje - geodetske usluge (zajednička nabava: Grad Rijeka, VIK, Energo)</t>
  </si>
  <si>
    <t>VI.</t>
  </si>
  <si>
    <t>02-01-14/2021</t>
  </si>
  <si>
    <t>Izrada idejnog projekta za pristupnu cestu na Baredicama</t>
  </si>
  <si>
    <t>02-01-15/2021</t>
  </si>
  <si>
    <t>Geodetske usluge za pristupnu cestu na Baredicama</t>
  </si>
  <si>
    <t>02-01-16/2021</t>
  </si>
  <si>
    <t>Pješačka površina PP21 na Martinkovcu - građenje</t>
  </si>
  <si>
    <t>VII.</t>
  </si>
  <si>
    <t>01.11.2021 - 01.04.2022</t>
  </si>
  <si>
    <t>02-01-17/2021</t>
  </si>
  <si>
    <t>Pješačka površina PP21 na Martinkovcu - usluga nadzora i koordinatora zaštite na radu</t>
  </si>
  <si>
    <t>02-01-18/2021</t>
  </si>
  <si>
    <t>Izgradnja sortirnice na lokaciji Mihačeva draga - EU - usluge vidljivosti projekta</t>
  </si>
  <si>
    <t>79342200-5</t>
  </si>
  <si>
    <t>01.03.2021 - 14.01.2022</t>
  </si>
  <si>
    <t>02-01-19/2021</t>
  </si>
  <si>
    <t>Izgradnja sortirnice na lokaciji Mihačeva draga - EU - usluge nadzora</t>
  </si>
  <si>
    <t>01.03.2021 - 15.04.2022</t>
  </si>
  <si>
    <t>02-01-20/2021</t>
  </si>
  <si>
    <t>Izgradnja sortirnice na lokaciji Mihačeva draga - EU - usluge nadzora, projektantski nadzor</t>
  </si>
  <si>
    <t>PREG BEZ PRET OBJ MV</t>
  </si>
  <si>
    <t>Direkcija plana, razvoja i gradnje:</t>
  </si>
  <si>
    <t>Direkcija zajedničke komunalne djelatnosti</t>
  </si>
  <si>
    <t>02-04-01/2021</t>
  </si>
  <si>
    <t>Geodetske usluge za upis cesta u zemljišne knjige</t>
  </si>
  <si>
    <t>X.</t>
  </si>
  <si>
    <t>01.01.2022 - 31.12.2022</t>
  </si>
  <si>
    <t>02-04-02/2021</t>
  </si>
  <si>
    <t>Postavljanje i održavanje izložbenih paona</t>
  </si>
  <si>
    <t>50800000-3</t>
  </si>
  <si>
    <t>02-04-03/2021</t>
  </si>
  <si>
    <t>Održavanje ploča s nazivom ulica i kućnih brojeva, spomenika i ostali kamenarski radovi na području grada Rijeke za razdoblje od 4 godine</t>
  </si>
  <si>
    <t>45262511-6</t>
  </si>
  <si>
    <t>Okvirni sporazum</t>
  </si>
  <si>
    <t>01.01.2022 - 31.12.2025</t>
  </si>
  <si>
    <t>02-04-04/2021</t>
  </si>
  <si>
    <t>Zaštita hortikulture na području grada Rijeke</t>
  </si>
  <si>
    <t>77300000-3</t>
  </si>
  <si>
    <t>02-04-05/2021</t>
  </si>
  <si>
    <t>Održavanje hortikulture i uklanjanje otpada na pomorskom dobru od Pećina do Preluka</t>
  </si>
  <si>
    <t>77340000-5</t>
  </si>
  <si>
    <t>01.04.2021 - 30.11.2021</t>
  </si>
  <si>
    <t>02-04-06/2021</t>
  </si>
  <si>
    <t>Održavanje javnih sanitarnih čvorova s automatskim čišćenjem (inox WC-i) za razdoblje od 4 godine</t>
  </si>
  <si>
    <t>50760000-0</t>
  </si>
  <si>
    <t>OKVIRNI OTV MV</t>
  </si>
  <si>
    <t>02-04-07/2021</t>
  </si>
  <si>
    <t>Tehnička priprema za uređenje igrališta za igru loptom u Ulici Antuna Mihića, zapadno od kućnog broja 2F</t>
  </si>
  <si>
    <t>01.02.2021 - 30.07.2021</t>
  </si>
  <si>
    <t>02-04-08/2021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</si>
  <si>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</si>
  <si>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</si>
  <si>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02-04-09/2021</t>
  </si>
  <si>
    <t>Održavanje klupa i dječjih sprava na području grada Rijeke za razdoblje od 4 godine</t>
  </si>
  <si>
    <t>50870000-4</t>
  </si>
  <si>
    <t>OKVIRNI OTV VV</t>
  </si>
  <si>
    <t>IX.</t>
  </si>
  <si>
    <t>02-04-10/2021</t>
  </si>
  <si>
    <t>Geodetske usluge</t>
  </si>
  <si>
    <t>71250000-5</t>
  </si>
  <si>
    <t>02-04-11/2021</t>
  </si>
  <si>
    <t>Održavanje riječkog akvatorija - čišćenje mora za vrijeme sezone kupanja za razdoblje od 4 godine</t>
  </si>
  <si>
    <t>73112000-0</t>
  </si>
  <si>
    <t>02-04-12/2021</t>
  </si>
  <si>
    <t>Pružanje usluga provođenja preventivne dezinfekcije, dezinsekcije i deratizacije na području grada Rijeke za razdoblje od 4 godine</t>
  </si>
  <si>
    <t>90921000-9</t>
  </si>
  <si>
    <t>02-04-13/2021</t>
  </si>
  <si>
    <t>Veterinarske usluge (veterinarsko-higijenski servis) na području grada Rijeke za razdoblje od 2 godine</t>
  </si>
  <si>
    <t>85200000-1</t>
  </si>
  <si>
    <t>01.01.2022 - 31.12.2023</t>
  </si>
  <si>
    <t>02-04-14/2021</t>
  </si>
  <si>
    <t>Sanacija stjenskih pokosa na javnim površinama</t>
  </si>
  <si>
    <t>02-04-15/2021</t>
  </si>
  <si>
    <t>Održavanje fontana i slavina s pitkom vodom na području grada Rijeke za razdoblje od 4 godine</t>
  </si>
  <si>
    <t>50510000-3</t>
  </si>
  <si>
    <t>02-04-16/2021</t>
  </si>
  <si>
    <t>Održavanje sustava video nadzora</t>
  </si>
  <si>
    <t>50410000-2</t>
  </si>
  <si>
    <t>Grupa I. Održavanje kamera na javnim površinama</t>
  </si>
  <si>
    <t>Grupa II. Održavanje sustava automatskog video nadzora nepropisno parkiranih vozila</t>
  </si>
  <si>
    <t>02-04-17/2021</t>
  </si>
  <si>
    <t>Radovi na cjelokupnom održavanju svih javnih površina u gradu Rijeci za razdoblje od 4 godine</t>
  </si>
  <si>
    <t>02-04-18/2021</t>
  </si>
  <si>
    <t>Prioritetna sanacija plaža na području grada Rijeke</t>
  </si>
  <si>
    <t>45244000-9</t>
  </si>
  <si>
    <t>01.03.2021 - 31.05.2021</t>
  </si>
  <si>
    <t>02-04-19/2021</t>
  </si>
  <si>
    <t>Održavanje plaža na području grada Rijeke za radoblje od 4 godine</t>
  </si>
  <si>
    <t>02-04-20/2021</t>
  </si>
  <si>
    <t>Dohranjivanje plaža šljunkom</t>
  </si>
  <si>
    <t>01.05.2021 - 30.09.2021</t>
  </si>
  <si>
    <t>02-04-21/2021</t>
  </si>
  <si>
    <t>Održavanje objekata i uređaja na plažama (građevinsko - obrtnički radovi)</t>
  </si>
  <si>
    <t>01.04.2021 - 31.10.2021</t>
  </si>
  <si>
    <t>02-04-22/2021</t>
  </si>
  <si>
    <t>Uređenje plažnog pojasa kampa Preluk</t>
  </si>
  <si>
    <t>01.04.2021 - 31.05.2021</t>
  </si>
  <si>
    <t>02-04-23/2021</t>
  </si>
  <si>
    <t>Opskrba električnom energijom Grada Rijeke i proračunskih korisnika za razdoblje od 4 godine</t>
  </si>
  <si>
    <t>09310000-5</t>
  </si>
  <si>
    <t>02-04-24/2021</t>
  </si>
  <si>
    <t>Nabavka zastava</t>
  </si>
  <si>
    <t>35821000-5</t>
  </si>
  <si>
    <t>01.03.2021 - 15.04.2021</t>
  </si>
  <si>
    <t>02-04-25/2021</t>
  </si>
  <si>
    <t>Održavanje i isticanje zastava</t>
  </si>
  <si>
    <t>XI.</t>
  </si>
  <si>
    <t>02-04-26/2021</t>
  </si>
  <si>
    <t>Nabavka sprava za dječja igrališta</t>
  </si>
  <si>
    <t>37535200-9</t>
  </si>
  <si>
    <t>01.04.2021 - 15.05.2021</t>
  </si>
  <si>
    <t>02-04-27/2021</t>
  </si>
  <si>
    <t>Geodetski elaborati izvedenog stanja komunalne infrastrukture</t>
  </si>
  <si>
    <t>01.02.2021 - 31.12.2022</t>
  </si>
  <si>
    <t>02-04-28/2021</t>
  </si>
  <si>
    <t>Radovi iluminacije i dekoracije za Božićne i novogodišnje blagdane</t>
  </si>
  <si>
    <t>45317000-2</t>
  </si>
  <si>
    <t>15.10.2021 - 31.01.2022</t>
  </si>
  <si>
    <t>02-04-29/2021</t>
  </si>
  <si>
    <t>Privremeni priključci za potrebe održavanje raznih manifestacija (montaža, demontaža, dežurstvo)</t>
  </si>
  <si>
    <t>65320000-2</t>
  </si>
  <si>
    <t>02-04-30/2021</t>
  </si>
  <si>
    <t>Dekoriranje grada za manifestacije</t>
  </si>
  <si>
    <t>45451000-3</t>
  </si>
  <si>
    <t>02-04-31/2021</t>
  </si>
  <si>
    <t>Održavanje javnih satova za razdoblje od 4 godine</t>
  </si>
  <si>
    <t>50432000-2</t>
  </si>
  <si>
    <t>02-04-32/2021</t>
  </si>
  <si>
    <t>Održavanja pokretnih stepenica, muljnih pumpi, električnih instalacija u pothodniku I. Zajca, održavanje dizala i elektoinstalacija u Ul.Ivana Pavla II. i održavanje platformi za osobe sa posebnim potrebama na plažnom pojasu u zoni kompleksa plivališta Kantrida i u parku Pomerio za razdoblje od 4 godine</t>
  </si>
  <si>
    <t>02-04-33/2021</t>
  </si>
  <si>
    <t>Održavanje trgova i stubišta na području grada Rijeke</t>
  </si>
  <si>
    <t>45222000-9</t>
  </si>
  <si>
    <t>Direkcija zajedničke komunalne djelatnosti:</t>
  </si>
  <si>
    <t>Odjel za komunalni sustav:</t>
  </si>
  <si>
    <t>Odjel za poduzetništvo</t>
  </si>
  <si>
    <t>03-00-01/2021</t>
  </si>
  <si>
    <t>Geodetske usluge - izgradnja komunalne infrastrukture u Poduzetničkoj zoni Bodulovo</t>
  </si>
  <si>
    <t>02.07.2021 - 30.04.2022</t>
  </si>
  <si>
    <t>03-00-02/2021</t>
  </si>
  <si>
    <t>Radovi na rekonstrukciji i prenamjeni zgrade Energane u Inkubator za kreativne tehnologije i IT industriju</t>
  </si>
  <si>
    <t>45200000-9</t>
  </si>
  <si>
    <t>01.04.2021 - 01.07.2022</t>
  </si>
  <si>
    <t>03-00-03/2021</t>
  </si>
  <si>
    <t>Stručni nadzor i koordinator II projekta "Inkubator za kreativne tehnologije i IT industriju - Energana"</t>
  </si>
  <si>
    <t>03-00-04/2021</t>
  </si>
  <si>
    <t>Projektantski nadzor projekta "Inkubator za kreativne tehnologije i IT industriju - Energana"</t>
  </si>
  <si>
    <t>71248000-8</t>
  </si>
  <si>
    <t>03-00-05/2021</t>
  </si>
  <si>
    <t>79960000-1</t>
  </si>
  <si>
    <t>01.05.2021 - 31.12.2022</t>
  </si>
  <si>
    <t>03-00-06/2021</t>
  </si>
  <si>
    <t>79822500-7</t>
  </si>
  <si>
    <t>01.04.2021 - 31.12.2022</t>
  </si>
  <si>
    <t>03-00-07/2021</t>
  </si>
  <si>
    <t>79810000-5</t>
  </si>
  <si>
    <t>03-00-08/2021</t>
  </si>
  <si>
    <t>Izrada i održavanje Internet stranice projekta "Inkubator za kreativne tehnologije i IT industriju - Energana"</t>
  </si>
  <si>
    <t>03-00-09/2021</t>
  </si>
  <si>
    <t>Izrada detaljnog plana upravljanja za potrebe projekta "Inkubator za kreativne tehnologije i IT industriju - Energana"</t>
  </si>
  <si>
    <t>79420000-4</t>
  </si>
  <si>
    <t>01.05.2021 - 01.07.2021</t>
  </si>
  <si>
    <t>03-00-10/2021</t>
  </si>
  <si>
    <t>Dizajn interijera za potrebe projekta "Inkubator za kreativne tehnologije i IT industriju - Energana"</t>
  </si>
  <si>
    <t>71200000-0</t>
  </si>
  <si>
    <t>01.06.2021 - 01.09.2022</t>
  </si>
  <si>
    <t>03-00-11/2021</t>
  </si>
  <si>
    <t>Nabava konzultantskih usluga za upravljanje projektom i uspostavu programa edukacije za potrebe projekta "Inkubator kreativnih tehnologija i IT industrija - Energana"</t>
  </si>
  <si>
    <t>85312320-8</t>
  </si>
  <si>
    <t>01.05.2021 - 30.11.2022</t>
  </si>
  <si>
    <t>03-00-12/2021</t>
  </si>
  <si>
    <t>Projektantski nadzor - izgradnja komunalne infrastrukture u Poduzetničkoj zoni Bodulovo</t>
  </si>
  <si>
    <t>22.02.2021 - 01.03.2022</t>
  </si>
  <si>
    <t>03-00-13/2021</t>
  </si>
  <si>
    <t>Stručni nadzor i koordinator zaštite na radu - izgradnja komunalne infrastrukture u Poduzetničkoj zoni Bodulovo (zajednička nabava: Grad Rijeka, VIK)</t>
  </si>
  <si>
    <t>15.02.2021 - 01.04.2022</t>
  </si>
  <si>
    <t>Odjel za poduzetništvo:</t>
  </si>
  <si>
    <t>Odjel za kulturu</t>
  </si>
  <si>
    <t>Direkcija za zaštitu i očuvanje kulturnih dobara</t>
  </si>
  <si>
    <t>06-02-01/2021</t>
  </si>
  <si>
    <t>Nabava opreme stalnog muzejskog postava - Grupa II. Nabava opreme stalnog muzejskog postava za m/b Galeb</t>
  </si>
  <si>
    <t>39154000-6</t>
  </si>
  <si>
    <t>OTVORENI VV</t>
  </si>
  <si>
    <t>01.03.2021 - 31.08.2021</t>
  </si>
  <si>
    <t>06-02-02/2021</t>
  </si>
  <si>
    <t>Obnova i prenamjena broda Galeb u brod muzej - Grupa II - Restauratorski radovi na uređenju interijera</t>
  </si>
  <si>
    <t>45453100-8</t>
  </si>
  <si>
    <t>28.02.2021 - 30.09.2021</t>
  </si>
  <si>
    <t>06-02-03/2021</t>
  </si>
  <si>
    <t>Radovi na zamjeni i ugradnji stolarije MMSU-a</t>
  </si>
  <si>
    <t>45450000-6</t>
  </si>
  <si>
    <t>15.02.2021 - 15.03.2021</t>
  </si>
  <si>
    <t>Direkcija za zaštitu i očuvanje kulturnih dobara:</t>
  </si>
  <si>
    <t>Odjel za kulturu:</t>
  </si>
  <si>
    <t>Odjel za financije</t>
  </si>
  <si>
    <t>08-00-01/2021</t>
  </si>
  <si>
    <t>Usluga osiguranja službenika i namještenika Grad Rijeke i djelatnika proračunskih korisnika od posljedica nesretnog slučaja</t>
  </si>
  <si>
    <t>66512100-3</t>
  </si>
  <si>
    <t>08-00-02/2021</t>
  </si>
  <si>
    <t>Usluga osiguranja informatičke opreme</t>
  </si>
  <si>
    <t>66513200-1</t>
  </si>
  <si>
    <t>Odjel za financije:</t>
  </si>
  <si>
    <t>Odjel za gradsku samoupravu i upravu</t>
  </si>
  <si>
    <t>09-00-01/2021</t>
  </si>
  <si>
    <t>Usluga ispitivanja instalacija, uređaja i opreme</t>
  </si>
  <si>
    <t>71632000-7</t>
  </si>
  <si>
    <t>09-00-02/2021</t>
  </si>
  <si>
    <t>Opskrba toplinskom energijom za 2021. godinu</t>
  </si>
  <si>
    <t>09300000-2</t>
  </si>
  <si>
    <t>16.02.2021 - 15.02.2022</t>
  </si>
  <si>
    <t>09-00-03/2021</t>
  </si>
  <si>
    <t>Nabava odora i osobnih zaštitnih sredstava za djelatnike Grada Rijeke</t>
  </si>
  <si>
    <t>18100000-0</t>
  </si>
  <si>
    <t>09-00-04/2021</t>
  </si>
  <si>
    <t>Nabava zaštitne obuće za djelatnike Grada Rijeke</t>
  </si>
  <si>
    <t>18800000-7</t>
  </si>
  <si>
    <t>09-00-05/2021</t>
  </si>
  <si>
    <t>Nabava uredskih stolica</t>
  </si>
  <si>
    <t>39130000-2</t>
  </si>
  <si>
    <t>09-00-06/2021</t>
  </si>
  <si>
    <t>Održavanje i servisiranje klima uređaja</t>
  </si>
  <si>
    <t>50730000-1</t>
  </si>
  <si>
    <t>09-00-07/2021</t>
  </si>
  <si>
    <t>Dezinfekcijska sredstva, zaštitne maske, jednokratne rukavice</t>
  </si>
  <si>
    <t>24455000-8</t>
  </si>
  <si>
    <t>09-00-08/2021</t>
  </si>
  <si>
    <t>Poštanske usluge</t>
  </si>
  <si>
    <t>64110000-0</t>
  </si>
  <si>
    <t>DUŠTVENE / POSEBNE USLUGE</t>
  </si>
  <si>
    <t>09-00-09/2021</t>
  </si>
  <si>
    <t>Nabava higijenskog materijala</t>
  </si>
  <si>
    <t>33760000-5</t>
  </si>
  <si>
    <t>09-00-10/2021</t>
  </si>
  <si>
    <t>Nabava uredskog materijala</t>
  </si>
  <si>
    <t>30192000-1</t>
  </si>
  <si>
    <t>09-00-11/2021</t>
  </si>
  <si>
    <t>Najam fotokopirnih aparata</t>
  </si>
  <si>
    <t>30121000-3</t>
  </si>
  <si>
    <t>09-00-12/2021</t>
  </si>
  <si>
    <t>Usluge oglašavanja u dnevnom tisku</t>
  </si>
  <si>
    <t>79341000-6</t>
  </si>
  <si>
    <t>09-00-13/2021</t>
  </si>
  <si>
    <t>Usluge čuvanja osoba i imovine</t>
  </si>
  <si>
    <t>79713000-5</t>
  </si>
  <si>
    <t>OKVIRNI DPU</t>
  </si>
  <si>
    <t>09-00-14/2021</t>
  </si>
  <si>
    <t>Usluga obrade arhivske građe</t>
  </si>
  <si>
    <t>79995100-6</t>
  </si>
  <si>
    <t>01.02.2021 - 01.07.2021</t>
  </si>
  <si>
    <t>09-00-15/2021</t>
  </si>
  <si>
    <t>Najam skutera za potrebe prometnog redarstva</t>
  </si>
  <si>
    <t>34100000-8</t>
  </si>
  <si>
    <t>XII.</t>
  </si>
  <si>
    <t>09-00-16/2021</t>
  </si>
  <si>
    <t>Opskrba prirodnim plinom za 2022. godinu</t>
  </si>
  <si>
    <t>09123000-7</t>
  </si>
  <si>
    <t>09-00-17/2021</t>
  </si>
  <si>
    <t>Održavanje i servisiranje vatrogasnih aparata</t>
  </si>
  <si>
    <t>50413200-5</t>
  </si>
  <si>
    <t>Odjel za gradsku samoupravu i upravu:</t>
  </si>
  <si>
    <t>Ured Grada</t>
  </si>
  <si>
    <t>10-00-01/2021</t>
  </si>
  <si>
    <t>Usluge tiskanja materijala</t>
  </si>
  <si>
    <t>15.01.2021 - 31.12.2021</t>
  </si>
  <si>
    <t>10-00-02/2021</t>
  </si>
  <si>
    <t>Restoranske usluge zatvorenog tipa (za potrebe protokola)</t>
  </si>
  <si>
    <t>55311000-3</t>
  </si>
  <si>
    <t>12.01.2021 - 31.12.2021</t>
  </si>
  <si>
    <t>10-00-03/2021</t>
  </si>
  <si>
    <t>Cvjetne dekoracije (dekoracija prostora, buketi za potrebe protokola, vijenci i sl.)</t>
  </si>
  <si>
    <t>03121000-5</t>
  </si>
  <si>
    <t>11.01.2021 - 31.12.2021</t>
  </si>
  <si>
    <t>10-00-04/2021</t>
  </si>
  <si>
    <t>Pića (za potrebe protokola i javnih manifestacija)</t>
  </si>
  <si>
    <t>15900000-7</t>
  </si>
  <si>
    <t>10-00-05/2021</t>
  </si>
  <si>
    <t>Razni prehrambeni proizvodi (za potrebe protokola i javnih manifestacija)</t>
  </si>
  <si>
    <t>15800000-6</t>
  </si>
  <si>
    <t>10-00-06/2021</t>
  </si>
  <si>
    <t>Hotelske usluge (za potrebe protokola)</t>
  </si>
  <si>
    <t>55100000-1</t>
  </si>
  <si>
    <t>10-00-07/2021</t>
  </si>
  <si>
    <t>Restoranske usluge otvorenog tipa (za potrebe protokola)</t>
  </si>
  <si>
    <t>55312000-0</t>
  </si>
  <si>
    <t>10-00-08/2021</t>
  </si>
  <si>
    <t>Usluge cateringa (za potrebe protokola)</t>
  </si>
  <si>
    <t>55520000-1</t>
  </si>
  <si>
    <t>10-00-09/2021</t>
  </si>
  <si>
    <t>Usluga organizacije festivala Melodije Istre i Kvarnera 2020</t>
  </si>
  <si>
    <t>79953000-9</t>
  </si>
  <si>
    <t>10.06.2021 - 30.06.2021</t>
  </si>
  <si>
    <t>10-00-10/2021</t>
  </si>
  <si>
    <t>Usluge fotokopiranja i uvezivanja materijala</t>
  </si>
  <si>
    <t>79521000-2</t>
  </si>
  <si>
    <t>10-00-11/2021</t>
  </si>
  <si>
    <t>Usluge prijevoza putnika</t>
  </si>
  <si>
    <t>63000000-9</t>
  </si>
  <si>
    <t>10-00-12/2021</t>
  </si>
  <si>
    <t>Usluge poduke klizanja</t>
  </si>
  <si>
    <t>92600000-7</t>
  </si>
  <si>
    <t>15.11.2021 - 15.01.2022</t>
  </si>
  <si>
    <t>10-00-13/2021</t>
  </si>
  <si>
    <t>Najam video zida za novogodišnji koncert</t>
  </si>
  <si>
    <t>32321200-1</t>
  </si>
  <si>
    <t>15.12.2021 - 01.01.2022</t>
  </si>
  <si>
    <t>10-00-14/2021</t>
  </si>
  <si>
    <t>Usluge praćenja, prikupljanja, selekcije i analize medijskih objava</t>
  </si>
  <si>
    <t>79310000-0</t>
  </si>
  <si>
    <t>01.01.2021 - 31.12.2021</t>
  </si>
  <si>
    <t>Ured Grada:</t>
  </si>
  <si>
    <t>Zavod za informatičku djelatnost</t>
  </si>
  <si>
    <t>11-00-01/2021</t>
  </si>
  <si>
    <t>48000000-8</t>
  </si>
  <si>
    <t>11-00-02/2021</t>
  </si>
  <si>
    <t>Usluga održavanja sustava PisScan, NetSign, SMS servisa</t>
  </si>
  <si>
    <t>72261000-2</t>
  </si>
  <si>
    <t>11-00-03/2021</t>
  </si>
  <si>
    <t>Usluga održavanja i dorade sustava "Objedinjena naplata troškova stanovanja"</t>
  </si>
  <si>
    <t>11-00-04/2021</t>
  </si>
  <si>
    <t>Usluga održavanja i dorade sustava IIS, eUred, iRazmjena i SMARTEM</t>
  </si>
  <si>
    <t>11-00-05/2021</t>
  </si>
  <si>
    <t>Usluga održavanja winGPS licenci i sustava s proširenim održavanjem</t>
  </si>
  <si>
    <t>01.02.2021 - 31.12.2021.</t>
  </si>
  <si>
    <t>11-00-06/2021</t>
  </si>
  <si>
    <t>Usluga održavanja i nadogradnje licenci za aplikacijski server Magic RIA</t>
  </si>
  <si>
    <t>11-00-07/2021</t>
  </si>
  <si>
    <t>Usluga održavanja i dorade sustava eSjednice</t>
  </si>
  <si>
    <t>11-00-08/2021</t>
  </si>
  <si>
    <t>32420000-3</t>
  </si>
  <si>
    <t>01.05.2021 - 30.04.2028</t>
  </si>
  <si>
    <t>11-00-09/2021</t>
  </si>
  <si>
    <t>92111000-2</t>
  </si>
  <si>
    <t>11-00-10/2021</t>
  </si>
  <si>
    <t>Nabava antivirusnog softvera za 2021. (zajednička nabava s komunalnim društvima)</t>
  </si>
  <si>
    <t>48761000-0</t>
  </si>
  <si>
    <t>15.01.2021 - 14.01.2022</t>
  </si>
  <si>
    <t>11-00-11/2021</t>
  </si>
  <si>
    <t>Izrada promotivnih video uradaka</t>
  </si>
  <si>
    <t>Zavod za informatičku djelatnost:</t>
  </si>
  <si>
    <t>Odjel za gospodarenje imovinom</t>
  </si>
  <si>
    <t>17-00-01/2021</t>
  </si>
  <si>
    <t xml:space="preserve">Izvođenje radova na sanaciji dimnjaka objekta javne namjene - Filodrammatica, Korzo 28, Rijeka </t>
  </si>
  <si>
    <t>45300000-0</t>
  </si>
  <si>
    <t>19.04.2021 - 17.08.2021</t>
  </si>
  <si>
    <t>17-00-02/2021</t>
  </si>
  <si>
    <t>Izvođenje radova na sanaciji ventilacije kuhinje u PPO Potok, Josipa Završnika 3, Rijeka</t>
  </si>
  <si>
    <t>45331000-6</t>
  </si>
  <si>
    <t>22.02.2021 - 24.03.2021</t>
  </si>
  <si>
    <t>17-00-03/2021</t>
  </si>
  <si>
    <t>Rekonstrukcija ulaza u poslovni prostor i uređenje pročelja na adresi Pavla Rittera Vitezovića 11, Rijeka</t>
  </si>
  <si>
    <t>22.03.2021 - 06.05.2021</t>
  </si>
  <si>
    <t>17-00-04/2021</t>
  </si>
  <si>
    <t xml:space="preserve">Sanacija temeljne kanalizacije i priključivanje na sustav javne odvodnje zgrade na adresi Cvetkov trg 1, Rijeka </t>
  </si>
  <si>
    <t>45231300-8</t>
  </si>
  <si>
    <t>22.02.2021 - 08.04.2021</t>
  </si>
  <si>
    <t>17-00-05/2021</t>
  </si>
  <si>
    <t xml:space="preserve">Sanacija sanitarnih čvorova - vertikala jug na zgradi HNK Ivana pl. Zajca, Ivana Zajca 1, Rijeka </t>
  </si>
  <si>
    <t>45232410-9</t>
  </si>
  <si>
    <t>25.01.2021 - 26.03.2021</t>
  </si>
  <si>
    <t>17-00-06/2021</t>
  </si>
  <si>
    <t xml:space="preserve">Radovi na zamjeni dotrajalih kotlova za centralno grijanje u OŠ-SE San Nicolo, Mirka Čurbega 18, Rijeka </t>
  </si>
  <si>
    <t>45351000-2</t>
  </si>
  <si>
    <t>25.01.2021 - 11.03.2021</t>
  </si>
  <si>
    <t>17-00-07/2021</t>
  </si>
  <si>
    <t>17-00-08/2021</t>
  </si>
  <si>
    <t xml:space="preserve">Radovi uređenja okoliša škole/uklanjanje drveća radi sigurnosti učenika i korisnika u OŠ Ivana Zajca, Škurinjska cesta 7a, Rijeka </t>
  </si>
  <si>
    <t>45112710-5</t>
  </si>
  <si>
    <t>22.03.2021 - 21.04.2021</t>
  </si>
  <si>
    <t>17-00-09/2021</t>
  </si>
  <si>
    <t xml:space="preserve">Radovi na izgradnji dimnjaka kotlovnice upravne zgrade Korzo 16, Rijeka </t>
  </si>
  <si>
    <t>45000000-7</t>
  </si>
  <si>
    <t>17-00-10/2021</t>
  </si>
  <si>
    <t xml:space="preserve">Usluga izrade projektne dokumentacije za radove na izgradnji plinske kondenzacijske kotlovnice u MO Kantrida na adresi Lovranska 10, Rijeka  </t>
  </si>
  <si>
    <t>25.01.2021 - 24.02.2021</t>
  </si>
  <si>
    <t>17-00-11/2021</t>
  </si>
  <si>
    <t xml:space="preserve">Radovi na I fazi sanacije dijela kamenog pročelja upravne zgrade Korzo 16, Rijeka  </t>
  </si>
  <si>
    <t>45262512-3</t>
  </si>
  <si>
    <t>19.04.2021 - 03.06.2021</t>
  </si>
  <si>
    <t>17-00-12/2021</t>
  </si>
  <si>
    <t xml:space="preserve">Radovi na sanaciji dimnjaka kotlovnice MO Draga na adresi Brig 24, Rijeka  </t>
  </si>
  <si>
    <t>19.04.2021 - 04.05.2021</t>
  </si>
  <si>
    <t>17-00-13/2021</t>
  </si>
  <si>
    <t>22.03.2021 - 21.05.2021</t>
  </si>
  <si>
    <t>17-00-14/2021</t>
  </si>
  <si>
    <t xml:space="preserve">Usluga održavanja sustava daljinskog očitanja potrošnje energenata i vode za zgrade u vlasništvu Grada Rijeke u 2022. godini </t>
  </si>
  <si>
    <t>71314200-4</t>
  </si>
  <si>
    <t>17-00-15/2021</t>
  </si>
  <si>
    <t xml:space="preserve">Odštopavanje kanalizacije u objektima u vlasništvu Grada Rijeke </t>
  </si>
  <si>
    <t>90400000-1</t>
  </si>
  <si>
    <t>04.03.2021 - 04.03.2022</t>
  </si>
  <si>
    <t>17-00-16/2021</t>
  </si>
  <si>
    <t>Usluge energetskog certificiranja stambenih i poslovnih prostora u vlasništvu Grada Rijeke za 2022. godinu</t>
  </si>
  <si>
    <t>17-00-17/2021</t>
  </si>
  <si>
    <t>Usluga izrade procjembenih elaborata stambenih i poslovnih prostora, objekata javne namjene te revizije istih u 2022. godini</t>
  </si>
  <si>
    <t>71310000-4</t>
  </si>
  <si>
    <t>17-00-18/2021</t>
  </si>
  <si>
    <t xml:space="preserve">Obavljanje geodetskih usluga gruntovno - katastarske identifikacije objekata javne, poslovne i/ili stambene namjene u 2022. godini </t>
  </si>
  <si>
    <t>17-00-19/2021</t>
  </si>
  <si>
    <t>Usluga izrade dokumentacije potrebne za ozakonjenje nezakonito izgrađenih zgrada javne, poslovne i stambene namjene u 2022. godini</t>
  </si>
  <si>
    <t>17-00-20/2021</t>
  </si>
  <si>
    <t xml:space="preserve">Usluga izrade elaborata o etažiranju za objekte javne, poslovne i stambene namjene u vlasništvu Grada Rijeke </t>
  </si>
  <si>
    <t>71251000-2</t>
  </si>
  <si>
    <t>Odjel za gospodarenje imovinom:</t>
  </si>
  <si>
    <t>Sveukupno:</t>
  </si>
  <si>
    <t>USLUGE</t>
  </si>
  <si>
    <t>MV</t>
  </si>
  <si>
    <t>ROBA</t>
  </si>
  <si>
    <t>RADOVI</t>
  </si>
  <si>
    <t xml:space="preserve">MV </t>
  </si>
  <si>
    <t>Opskrba električnom energijom grada Rijeke i proračunskih korisnika za razdoblje od 4 godine</t>
  </si>
  <si>
    <t>VV</t>
  </si>
  <si>
    <t>UKUPNO</t>
  </si>
  <si>
    <t>PLAN NABAVE GRADA RIJEKE ZA 2021. GODINU - planirana</t>
  </si>
  <si>
    <t xml:space="preserve"> vrijednost nabave prema vrijednosnim pragovima i vrstama predmeta nabave</t>
  </si>
  <si>
    <t>RED.
BR.</t>
  </si>
  <si>
    <t>Vrijednosni prag /
Vrsta predmeta nabave</t>
  </si>
  <si>
    <t>Nabava roba</t>
  </si>
  <si>
    <t>Nabava radova</t>
  </si>
  <si>
    <t>Nabava usluga</t>
  </si>
  <si>
    <t>SVEUKUPNO</t>
  </si>
  <si>
    <t>Planirana vrijednost</t>
  </si>
  <si>
    <t>Broj nab.</t>
  </si>
  <si>
    <t>1.</t>
  </si>
  <si>
    <t>Nabava velike vrijednosti</t>
  </si>
  <si>
    <t>2.</t>
  </si>
  <si>
    <t>Nabava male vrijednosti</t>
  </si>
  <si>
    <t>3.</t>
  </si>
  <si>
    <t>Jednostavna nabava</t>
  </si>
  <si>
    <t>SVEUKUPNO:</t>
  </si>
  <si>
    <t>06-02-04/2021</t>
  </si>
  <si>
    <t>Monitoring konstrukcije kosog zvonika na Trgu pul Vele Crikve</t>
  </si>
  <si>
    <t>06-02-05/2021</t>
  </si>
  <si>
    <t>Usluga izrade projektne dokumentacije potrebne za lokacijsku dozvolu za privez broda Galeb</t>
  </si>
  <si>
    <t>06-02-06/2021</t>
  </si>
  <si>
    <t>Usluga financijskog i obračunskog nadzora nad II grupom radova na obnovi i prenamjeni broda Galeb - restauratorski radovi na uređenju interijera</t>
  </si>
  <si>
    <t>06-02-07/2021</t>
  </si>
  <si>
    <t>Izvođenje radova na izgradnji pristupa za invalide na brodu Galeb</t>
  </si>
  <si>
    <t>71700000-5</t>
  </si>
  <si>
    <t>45313000-4</t>
  </si>
  <si>
    <t>31.03.2021 - 01.04.2021</t>
  </si>
  <si>
    <t>01.02.2021 - 01.04.2021</t>
  </si>
  <si>
    <t>01.03.2021 - 01.09.2021</t>
  </si>
  <si>
    <t>01.09.2021 - 31.10.2021</t>
  </si>
  <si>
    <t>Nabava skenera</t>
  </si>
  <si>
    <t>Nabava centralnih preklopnika putem operativnog leasinga (zajednička nabava s komunalnim društvima)</t>
  </si>
  <si>
    <t>30216110-0</t>
  </si>
  <si>
    <t>01.02.2021 - 28.02.2021</t>
  </si>
  <si>
    <t xml:space="preserve">I. izmjene i dopune </t>
  </si>
  <si>
    <t>15.03.2021 - 15.04.2021</t>
  </si>
  <si>
    <t xml:space="preserve">71320000-7
</t>
  </si>
  <si>
    <t>Uređenje javnih površina i izgradnja pripadajuće infrastrukture unutar bivšeg tvorničkog kompleksa Rikard Benčić - usluge tehničkog projektiranja</t>
  </si>
  <si>
    <t>I. izmjene i dopune 
02-01-21/2021</t>
  </si>
  <si>
    <t>I. izmjene i dopune 
02-04-34/2021</t>
  </si>
  <si>
    <t>Održavanje trgova i stubišta na području grada Rijeke - ponovljeni postupak</t>
  </si>
  <si>
    <t xml:space="preserve">45222000-9
</t>
  </si>
  <si>
    <t>22.03.2021 - 31.12.2021</t>
  </si>
  <si>
    <t>Usluga projektantskog nadzora nad izvođenjem radova izgradnje komunalne infrastrukture u PZ Bodulovo</t>
  </si>
  <si>
    <t>Odjel za odgoj i školstvo:</t>
  </si>
  <si>
    <t>I. izmjene i dopune 
04-00-01/2021</t>
  </si>
  <si>
    <t>Dokumentarni film o radu pomoćnika u nastavi-Rinkluzija</t>
  </si>
  <si>
    <t xml:space="preserve">92100000-2
</t>
  </si>
  <si>
    <t>01.02.2021 - 01.06.2021</t>
  </si>
  <si>
    <t>I. izmjene i dopune 
06-02-08/2021</t>
  </si>
  <si>
    <t>Usluge projektiranja prilagodbe dijela brodske opreme i sustava radi optimizacije korištenja koncesijskog i muzejskog prostora na brodu</t>
  </si>
  <si>
    <t>01.03.2021 - 28.02.2022</t>
  </si>
  <si>
    <t xml:space="preserve"> Pružanje javne govorne usluge u fiksnoj telefoniji i usluga prijenosa podataka</t>
  </si>
  <si>
    <t xml:space="preserve">64210000-1
</t>
  </si>
  <si>
    <t>01.02.2021 - 31.01.2023</t>
  </si>
  <si>
    <t>I. izmjene i dopune 
09-00-18/2021</t>
  </si>
  <si>
    <t>I. izmjene i dopune 
10-00-15/2021</t>
  </si>
  <si>
    <t>I. izmjene i dopune 
10-00-16/2021</t>
  </si>
  <si>
    <t>Usluga promocije projekata i programa namijenjenih građanima Rijeke na društvenim mrežama Grada Rijeke</t>
  </si>
  <si>
    <t>Izrada investicijskog koncepta održive energije grada Rijeke</t>
  </si>
  <si>
    <t xml:space="preserve">79341000-6
</t>
  </si>
  <si>
    <t xml:space="preserve">79314000-8
</t>
  </si>
  <si>
    <t>I. izmjene i dopune 
11-00-12/2021</t>
  </si>
  <si>
    <t>I. izmjene i dopune 
11-00-13/2021</t>
  </si>
  <si>
    <t>Upravljanje, održavanje i nadogradnja sustava besplatnog bežičnog pristupa internetu (ponovljeni postupak)</t>
  </si>
  <si>
    <t>Nabava usluge održavanja sustava računalno-komunikacijske opreme u okviru programa e-Škole</t>
  </si>
  <si>
    <t xml:space="preserve">64227000-3
</t>
  </si>
  <si>
    <t xml:space="preserve">72261000-2
</t>
  </si>
  <si>
    <t>01.03.2021 - 01.03.2025</t>
  </si>
  <si>
    <t>01.09.2021 - 30.06.2022</t>
  </si>
  <si>
    <t>22.02.2021 - 01.05.2021</t>
  </si>
  <si>
    <t>Nabava centralnih preklopnika putem operativnog leasinga (zajednička nabava s komunalnim društvima) - ponovljeni postupak</t>
  </si>
  <si>
    <t>15.05.2021 - 31.12.2021</t>
  </si>
  <si>
    <t>15.04.2021 - 31.12.2021</t>
  </si>
  <si>
    <t>15.04.2021 - 31.10.2021</t>
  </si>
  <si>
    <t>01.05.2021 - 31.05.2021</t>
  </si>
  <si>
    <t>I. izmjene i dopune 
02-05-01/2021</t>
  </si>
  <si>
    <t>Direkcija za komunalno redarstvo</t>
  </si>
  <si>
    <t>Direkcija za komunalno redarstvo:</t>
  </si>
  <si>
    <t xml:space="preserve">Ne </t>
  </si>
  <si>
    <t xml:space="preserve">45111300-1
</t>
  </si>
  <si>
    <t>Uklanjanja kiosaka i drugih objekata s javnih površina u gradu Rijeci u 2022. godini</t>
  </si>
  <si>
    <t>01.10.2021 - 31.12.2022</t>
  </si>
  <si>
    <t>01.07.2021 - 31.07.2023</t>
  </si>
  <si>
    <t>01.02.2022 - 01.05.2022</t>
  </si>
  <si>
    <t>01.04.2021 - 15.06.2022</t>
  </si>
  <si>
    <t>08.03.2021 - 15.06.2022</t>
  </si>
  <si>
    <t>I. izmjene i dopune 
03-00-14/2021</t>
  </si>
  <si>
    <t>01.03.2022 - 01.09.2022</t>
  </si>
  <si>
    <t>Nabava softvera za upravljanje prostorom "Inkubatora za kreativne tehnologije i IT industriju - Energana"</t>
  </si>
  <si>
    <t xml:space="preserve">72210000-0
</t>
  </si>
  <si>
    <t>I. izmjene i dopune 
03-00-15/2021</t>
  </si>
  <si>
    <t xml:space="preserve">Usluge pripreme i provedbe aktivnosti vidljivosti i promocije za potrebe projekta "Inkubator za kreativne tehnologije i IT industriju" </t>
  </si>
  <si>
    <t>Grupa I. Foto/video usluge za potrebe projekta</t>
  </si>
  <si>
    <t>Grupa II. Izrada vizualnog identiteta i dizajn promotivnog materijala za potrebe projekta</t>
  </si>
  <si>
    <t>Grupa III. Tisak promotivnih materijala za potrebe projekta</t>
  </si>
  <si>
    <t xml:space="preserve">79810000-5
</t>
  </si>
  <si>
    <t>I. izmjene i dopune 
03-00-16/2021</t>
  </si>
  <si>
    <t>I. izmjene i dopune 
03-00-17/2021</t>
  </si>
  <si>
    <t>I. izmjene i dopune 
03-00-18/2021</t>
  </si>
  <si>
    <t>I. izmjene i dopune 
03-00-19/2021</t>
  </si>
  <si>
    <t>Izrada plana oglašavanja, kreiranje oglasa i zakup oglasnog prostora za potrebe projekta "Inkubator za kreativne tehnologije i IT industriju - Energana"</t>
  </si>
  <si>
    <t>Organizacija konferencija i evenata za potrebe projekta "Inkubator za kreativne tehnologije i IT industriju - Energana"</t>
  </si>
  <si>
    <t>Nabava Data centra za potrebe opremanja "Inkubatora za kreativne tehnologije i IT industriju - Energana"</t>
  </si>
  <si>
    <t xml:space="preserve">71200000-0
</t>
  </si>
  <si>
    <t xml:space="preserve">79952000-2
</t>
  </si>
  <si>
    <t xml:space="preserve">30236200-4
</t>
  </si>
  <si>
    <t>01.09.2021 - 01.12.2022</t>
  </si>
  <si>
    <t>01.02.2022 - 01.12.2022</t>
  </si>
  <si>
    <t>Odjel za odgoj i školstvo</t>
  </si>
  <si>
    <t>Odjel za zdravstvo i socijalnu skrb:</t>
  </si>
  <si>
    <t>I. izmjene i dopune 
05-00-01/2021</t>
  </si>
  <si>
    <t>I. izmjene i dopune 
05-00-02/2021</t>
  </si>
  <si>
    <t>Nabava usluge mentorstava za potrebe EU projekta MentoRI UP.02.1.1.12.0049</t>
  </si>
  <si>
    <t>Nabava uslug tiskanja promotivnog materijala za potrebe EU projekta MentoRI UP.02.1.1.12.0049</t>
  </si>
  <si>
    <t xml:space="preserve">80590000-6
</t>
  </si>
  <si>
    <t xml:space="preserve">79823000-9
</t>
  </si>
  <si>
    <t>01.06.2021 - 15.02.2023</t>
  </si>
  <si>
    <t>10.04.2021 - 15.06.2021</t>
  </si>
  <si>
    <t>I. izmjene i dopune 
06-02-09/2021</t>
  </si>
  <si>
    <t>I. izmjene i dopune 
06-02-10/2021</t>
  </si>
  <si>
    <t>Ugradnja stolarije prema mostovima - H objekt u kompleksu Benčić</t>
  </si>
  <si>
    <t>Upravljanje projektom gradnje na "Rekonstrukciji T-objekta u bivšem industrijskom kompleksu Rikard Benčić u Rijeci"</t>
  </si>
  <si>
    <t xml:space="preserve">45420000-7
</t>
  </si>
  <si>
    <t xml:space="preserve">71541000-2
</t>
  </si>
  <si>
    <t>01.05.2021 - 01.06.2021</t>
  </si>
  <si>
    <t>20.04.2021 - 01.06.2022</t>
  </si>
  <si>
    <t>I. izmjene i dopune 
06-02-11/2021</t>
  </si>
  <si>
    <t>Usluga izrade projektne dokumentacije, projekta postava i usluga projektantskog nadzora nad radovima u kulturno turističkom posjetiteljskom centru u Rijeci</t>
  </si>
  <si>
    <t xml:space="preserve"> Grupa I - Usluga izrade glavnog i izvedbenog projekta</t>
  </si>
  <si>
    <t xml:space="preserve">71242000-6
</t>
  </si>
  <si>
    <t xml:space="preserve"> Grupa II- Usluga izrade idejnog postava i izvedbenog projekta izložbe</t>
  </si>
  <si>
    <t>Grupa III- Usluga projektantskog nadzora nad projektom adaptacije centra</t>
  </si>
  <si>
    <t>01.12.2021 - 01.02.2022</t>
  </si>
  <si>
    <t>I. izmjene i dopune 
06-02-12/2021</t>
  </si>
  <si>
    <t>I. izmjene i dopune 
06-02-13/2021</t>
  </si>
  <si>
    <t>Radovi na preuređenju prostora u kulturno-turističkom posjetiteljskom centru u Rijeci</t>
  </si>
  <si>
    <t>Opremanje kulturno turističkog posjetiteljskog centra u Rijeci multimedijskom opremom i namještajem</t>
  </si>
  <si>
    <t xml:space="preserve">45262700-8
</t>
  </si>
  <si>
    <t xml:space="preserve">39150000-8
</t>
  </si>
  <si>
    <t>01.03.2022 - 01.07.2022</t>
  </si>
  <si>
    <t>01.11.2021 - 01.01.2022</t>
  </si>
  <si>
    <t>I. izmjene i dopune 
10-00-17/2021</t>
  </si>
  <si>
    <t xml:space="preserve">32321200-1
</t>
  </si>
  <si>
    <t>25.03.2021 - 01.01.2022</t>
  </si>
  <si>
    <t>I. izmjene i dopune 
11-00-14/2021</t>
  </si>
  <si>
    <t>I. izmjene i dopune 
11-00-15/2021</t>
  </si>
  <si>
    <t>I. izmjene i dopune 
11-00-16/2021</t>
  </si>
  <si>
    <t>I. izmjene i dopune 
11-00-17/2021</t>
  </si>
  <si>
    <t>I. izmjene i dopune 
11-00-18/2021</t>
  </si>
  <si>
    <t>01.05.2021 - 30.04.2022</t>
  </si>
  <si>
    <t>07.07.2021 - 06.07.2022</t>
  </si>
  <si>
    <t>01.07.2021 - 30.06.2022</t>
  </si>
  <si>
    <t>01.08.2021 - 31.07.2022</t>
  </si>
  <si>
    <t>03.06.2021 - 02.06.2022</t>
  </si>
  <si>
    <t>Nabava produljenja održavanja programske opreme VMware vSphere</t>
  </si>
  <si>
    <t>Održavanje softvera za nadzor prometa sa i prema Internetu - Fortigate</t>
  </si>
  <si>
    <t>Održavanje softvera za nadzor prometa sa i prema Internetu - Fortianalyzer</t>
  </si>
  <si>
    <t>Usluga obnove licenci Cisco Smartnet</t>
  </si>
  <si>
    <t>Nabava softvera proizvođača Red Hat - Linux (nabava za 1 g.)</t>
  </si>
  <si>
    <t xml:space="preserve">48621000-7
</t>
  </si>
  <si>
    <t xml:space="preserve">48220000-6
</t>
  </si>
  <si>
    <t xml:space="preserve">48900000-7
</t>
  </si>
  <si>
    <t xml:space="preserve">48620000-0
</t>
  </si>
  <si>
    <t>Izvođenje radova na sanaciji ventilacije kuhinje u PPO Potok, Josipa Završnika 3, Rijeka - l. faza</t>
  </si>
  <si>
    <t>01.04.2021 - 15.06.2021</t>
  </si>
  <si>
    <t>01.07.2021 - 15.08.2021</t>
  </si>
  <si>
    <t>I. izmjene i dopune 
17-00-21/2021</t>
  </si>
  <si>
    <t>I. izmjene i dopune 
17-00-22/2021</t>
  </si>
  <si>
    <t>Radovi na izgradnji novog dimnjaka za kotlovnicu na zgradi Zametska 63, Rijeka</t>
  </si>
  <si>
    <t>Sanacija vanjske ovojnice OŠ Centar, Podhumskih žrtava 5, Rijeka</t>
  </si>
  <si>
    <t xml:space="preserve">45000000-7
</t>
  </si>
  <si>
    <t>01.06.2021 - 30.06.2021</t>
  </si>
  <si>
    <t>01.06.2021 - 15.09.2021</t>
  </si>
  <si>
    <t>Najam opreme za rasvjetu i ozvučenje prigodom održavanja javnih manifestacija</t>
  </si>
  <si>
    <t>I. izmjene i dopune 
06-02-14/2021</t>
  </si>
  <si>
    <t>Izvođenje radova na instalacijama spoja s priključnim oknom za potrebe Ciglenog objekta</t>
  </si>
  <si>
    <t xml:space="preserve">45450000-6
</t>
  </si>
  <si>
    <t>17.03.2021 - 23.03.2021</t>
  </si>
  <si>
    <t>Nabava usluge mentorstava za potrebe EU projekta MentoRI</t>
  </si>
  <si>
    <t>I. izmjene i dopune 
01-01-11/2021</t>
  </si>
  <si>
    <t>Glavni i izvedbeni projekt parkirališta na prostoru kompleksa Benčić s privozom na ulicu V.C. Emina</t>
  </si>
  <si>
    <t>01.04.2021 - 30.04.2021</t>
  </si>
  <si>
    <t>Održavanje kamera na javnim površinama</t>
  </si>
  <si>
    <t>Direkcija za prometno redarstvo</t>
  </si>
  <si>
    <t>Direkcija za prometno redarstvo:</t>
  </si>
  <si>
    <t>I. izmjene i dopune 
02-06-01/2021</t>
  </si>
  <si>
    <t>Održavanje sustava automatskog video nadzora nepropisno parkiranih vozila</t>
  </si>
  <si>
    <t>02-06-01/2021</t>
  </si>
  <si>
    <t xml:space="preserve">Nabava usluge tiskanja promotivnog materijala za potrebe EU projekta MentoRI </t>
  </si>
  <si>
    <r>
      <rPr>
        <b/>
        <sz val="11"/>
        <rFont val="Calibri"/>
        <family val="2"/>
        <charset val="238"/>
      </rPr>
      <t>Brisano I. izmjenama i dopunama</t>
    </r>
    <r>
      <rPr>
        <strike/>
        <sz val="11"/>
        <rFont val="Calibri"/>
        <family val="2"/>
        <charset val="238"/>
      </rPr>
      <t xml:space="preserve">
Foto/video usluge za potrebe projekta "Inkubator za kreativne tehnologije i IT industriju - Energana"</t>
    </r>
  </si>
  <si>
    <r>
      <rPr>
        <b/>
        <sz val="11"/>
        <rFont val="Calibri"/>
        <family val="2"/>
        <charset val="238"/>
      </rPr>
      <t>Brisano I. izmjenama i dopunama</t>
    </r>
    <r>
      <rPr>
        <strike/>
        <sz val="11"/>
        <rFont val="Calibri"/>
        <family val="2"/>
        <charset val="238"/>
      </rPr>
      <t xml:space="preserve">
Izrada vizualnog identiteta i dizajn promotivnog materijala za potrebe projekta "Inkubator za kreativne tehnologije i IT industriju - Energana"</t>
    </r>
  </si>
  <si>
    <r>
      <rPr>
        <b/>
        <sz val="11"/>
        <rFont val="Calibri"/>
        <family val="2"/>
        <charset val="238"/>
      </rPr>
      <t>Brisano I. izmjenama i dopunama</t>
    </r>
    <r>
      <rPr>
        <strike/>
        <sz val="11"/>
        <rFont val="Calibri"/>
        <family val="2"/>
        <charset val="238"/>
      </rPr>
      <t xml:space="preserve">
Tisak promotivnih materijala za potrebe projekta "Inkubator za kreativne tehnologije i IT industriju - Energana"</t>
    </r>
  </si>
  <si>
    <r>
      <rPr>
        <b/>
        <sz val="11"/>
        <rFont val="Calibri"/>
        <family val="2"/>
        <charset val="238"/>
      </rPr>
      <t>Brisano I. izmjenama i dopunama</t>
    </r>
    <r>
      <rPr>
        <strike/>
        <sz val="11"/>
        <rFont val="Calibri"/>
        <family val="2"/>
        <charset val="238"/>
      </rPr>
      <t xml:space="preserve">
Dizajn interijera za potrebe projekta "Inkubator za kreativne tehnologije i IT industriju - Energana"</t>
    </r>
  </si>
  <si>
    <t>DRUGE IZMJENE I DOPUNE PLANA NABAVE GRADA RIJEKE ZA 2021. GODINU</t>
  </si>
  <si>
    <t>II. izmjene i dopune 
01-01-12/2021</t>
  </si>
  <si>
    <t>Uspostava nove kulturno turističke ponude kroz razvoj prekogranične rute te promidžba i vidljivost projekta "REVIVAL"</t>
  </si>
  <si>
    <t xml:space="preserve">79342200-5
</t>
  </si>
  <si>
    <t>15.05.2021 - 30.11.2021</t>
  </si>
  <si>
    <t xml:space="preserve">II. izmjene i dopune </t>
  </si>
  <si>
    <t>01.07.2021 - 30.06.2023</t>
  </si>
  <si>
    <t>26.04.2021 - 31.10.2021</t>
  </si>
  <si>
    <t>II. izmjene i dopune 
03-00-20/2021</t>
  </si>
  <si>
    <t>Usluga projektantskog nadzora nad izvođenjem radova izgradnje komunalne infrastrukture u PZ Bodulovo-ponovljeni postupak</t>
  </si>
  <si>
    <t>10.05.2021 - 16.06.2022</t>
  </si>
  <si>
    <t>Snimanje dokumentarnog filma za projekt "Rinkluzija"-Riječki model podrške učenicima s teškoćama</t>
  </si>
  <si>
    <t>II. izmjene i dopune 
06-02-15/2021</t>
  </si>
  <si>
    <t>Izvođenje preostalih radova ispitivanja i puštanja u pogon instalacije grijanja i hlađenja na objektu Palača šećerane</t>
  </si>
  <si>
    <t xml:space="preserve">45351000-2
</t>
  </si>
  <si>
    <t>03.04.2021 - 03.05.2021</t>
  </si>
  <si>
    <r>
      <rPr>
        <b/>
        <sz val="11"/>
        <color rgb="FFFF0000"/>
        <rFont val="Calibri"/>
        <family val="2"/>
        <charset val="238"/>
      </rPr>
      <t>Brisano II. izmjenama i dopunama</t>
    </r>
    <r>
      <rPr>
        <strike/>
        <sz val="11"/>
        <rFont val="Calibri"/>
        <family val="2"/>
        <charset val="238"/>
      </rPr>
      <t xml:space="preserve">
Usluga nadzora i održavanja centralnog informacijsko - komunikacijskog sustava Rijeka City Card</t>
    </r>
  </si>
  <si>
    <t>II. izmjene i dopune 
11-00-19/2021</t>
  </si>
  <si>
    <t>Usluga održavanja sustava "Rijeka Kontakt Centar"</t>
  </si>
  <si>
    <t>II. izmjene i dopune 
09-00-19/2021</t>
  </si>
  <si>
    <t>Usluga ispisa i kuvertiranja</t>
  </si>
  <si>
    <t xml:space="preserve">79820000-8
</t>
  </si>
  <si>
    <t>II. izmjene i dopune 
10-00-18/2021</t>
  </si>
  <si>
    <t>Usluge izrade Strategije za razvoj ekosustava Jadranske Hrvatske i Komunikacijskog plana promocije strategije</t>
  </si>
  <si>
    <t xml:space="preserve">73300000-5
</t>
  </si>
  <si>
    <t>14.05.2021 - 15.09.2021</t>
  </si>
  <si>
    <t>16.08.2021 - 30.10.2021</t>
  </si>
  <si>
    <r>
      <rPr>
        <b/>
        <sz val="11"/>
        <color rgb="FFFF0000"/>
        <rFont val="Calibri"/>
        <family val="2"/>
        <charset val="238"/>
      </rPr>
      <t>Brisano II. izmjenama i dopunama</t>
    </r>
    <r>
      <rPr>
        <strike/>
        <sz val="11"/>
        <rFont val="Calibri"/>
        <family val="2"/>
        <charset val="238"/>
      </rPr>
      <t xml:space="preserve">
 Radovi na sanaciji postojećeg dimnjaka u OŠ Fran Franković, Ivana Žorža 17a, Rijeka </t>
    </r>
  </si>
  <si>
    <t xml:space="preserve">Obavljanje geodetskih usluga gruntovno - katastarske identifikacije objekata javne, poslovne i/ili stambene namjene u 2021/2022. godini </t>
  </si>
  <si>
    <t>01.07.2021 - 14.08.2021</t>
  </si>
  <si>
    <t>II. izmjene i dopune 
10-00-19/2021</t>
  </si>
  <si>
    <t>II. izmjene i dopune 
10-00-20/2021</t>
  </si>
  <si>
    <t>Prilagodba aplikacije repozitorija pilot projektima, unos podataka i izrada izvještaja</t>
  </si>
  <si>
    <t>Definiranje i izrada plana pilot akcija u Rijeci</t>
  </si>
  <si>
    <t xml:space="preserve">48780000-9
</t>
  </si>
  <si>
    <t>10.06.2021 - 10.07.2021</t>
  </si>
  <si>
    <t>20.06.2021 - 10.07.2021</t>
  </si>
  <si>
    <r>
      <rPr>
        <b/>
        <sz val="11"/>
        <color rgb="FFFF0000"/>
        <rFont val="Calibri"/>
        <family val="2"/>
        <charset val="238"/>
      </rPr>
      <t>Brisano II. izmjenama i dopunama</t>
    </r>
    <r>
      <rPr>
        <strike/>
        <sz val="11"/>
        <rFont val="Calibri"/>
        <family val="2"/>
        <charset val="238"/>
      </rPr>
      <t xml:space="preserve">
Izrada vanjskog dimnjaka za kotlovnicu (više poslovnih prostora) na adresi Zametska 63, Rijeka </t>
    </r>
  </si>
  <si>
    <t>45111300-1</t>
  </si>
  <si>
    <t>72210000-0</t>
  </si>
  <si>
    <t>79952000-2</t>
  </si>
  <si>
    <t>30236200-4</t>
  </si>
  <si>
    <t>92100000-2</t>
  </si>
  <si>
    <t>80590000-6</t>
  </si>
  <si>
    <t>79823000-9</t>
  </si>
  <si>
    <t>39150000-8</t>
  </si>
  <si>
    <t>45262700-8</t>
  </si>
  <si>
    <t>71242000-6</t>
  </si>
  <si>
    <t>71541000-2</t>
  </si>
  <si>
    <t>45420000-7</t>
  </si>
  <si>
    <t>79820000-8</t>
  </si>
  <si>
    <t>64210000-1</t>
  </si>
  <si>
    <t>79314000-8</t>
  </si>
  <si>
    <t>73300000-5</t>
  </si>
  <si>
    <t>48780000-9</t>
  </si>
  <si>
    <t>48620000-0</t>
  </si>
  <si>
    <t>48900000-7</t>
  </si>
  <si>
    <t>48220000-6</t>
  </si>
  <si>
    <t>48621000-7</t>
  </si>
  <si>
    <t>64227000-3</t>
  </si>
  <si>
    <t>Temeljem članka 28. Zakona o javnoj nabavi ("Narodne novine" broj 120/16), članka 3. Pravilnika o planu nabave, registru ugovora, prethodnom savjetovanju i analizi tržišta u javnoj nabavi ("Narodne novine" broj 101/2017 i 144/2020) i članka 58. Statuta Grada Rijeke ("Službene novine Primorsko-goranske županije" broj 24/09, 11/10 i 5/13 i "Službene novine Grada Rijeke" broj 7/14, 12/17, 9/18 i 11/18 – pročišćeni tekst), Gradonačelnik Grada Rijeke dana 04. svibnja 2021.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</si>
</sst>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trike/>
      <sz val="11"/>
      <name val="Calibri"/>
      <family val="2"/>
      <charset val="238"/>
    </font>
    <font>
      <b/>
      <strike/>
      <sz val="11"/>
      <name val="Calibri"/>
      <family val="2"/>
      <charset val="238"/>
    </font>
    <font>
      <sz val="11"/>
      <color rgb="FFFF0000"/>
      <name val="Arial Narrow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C0C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6">
    <xf numFmtId="0" fontId="0" fillId="0" borderId="0" xfId="0"/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right" vertical="center" wrapText="1"/>
    </xf>
    <xf numFmtId="0" fontId="23" fillId="0" borderId="0" xfId="0" applyNumberFormat="1" applyFont="1" applyBorder="1" applyAlignment="1">
      <alignment horizontal="right" vertical="top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 wrapText="1"/>
    </xf>
    <xf numFmtId="0" fontId="20" fillId="33" borderId="13" xfId="0" applyNumberFormat="1" applyFont="1" applyFill="1" applyBorder="1" applyAlignment="1">
      <alignment vertical="center"/>
    </xf>
    <xf numFmtId="0" fontId="19" fillId="33" borderId="14" xfId="0" applyNumberFormat="1" applyFont="1" applyFill="1" applyBorder="1" applyAlignment="1">
      <alignment vertical="center"/>
    </xf>
    <xf numFmtId="4" fontId="19" fillId="33" borderId="14" xfId="0" applyNumberFormat="1" applyFont="1" applyFill="1" applyBorder="1" applyAlignment="1">
      <alignment vertical="center"/>
    </xf>
    <xf numFmtId="0" fontId="20" fillId="34" borderId="13" xfId="0" applyNumberFormat="1" applyFont="1" applyFill="1" applyBorder="1" applyAlignment="1">
      <alignment vertical="center"/>
    </xf>
    <xf numFmtId="0" fontId="19" fillId="34" borderId="14" xfId="0" applyNumberFormat="1" applyFont="1" applyFill="1" applyBorder="1" applyAlignment="1">
      <alignment vertical="center"/>
    </xf>
    <xf numFmtId="4" fontId="19" fillId="34" borderId="14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top" wrapText="1"/>
    </xf>
    <xf numFmtId="49" fontId="24" fillId="0" borderId="11" xfId="0" applyNumberFormat="1" applyFont="1" applyFill="1" applyBorder="1" applyAlignment="1">
      <alignment horizontal="left" vertical="top" wrapText="1"/>
    </xf>
    <xf numFmtId="49" fontId="24" fillId="0" borderId="11" xfId="0" applyNumberFormat="1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righ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left" vertical="top" wrapText="1"/>
    </xf>
    <xf numFmtId="4" fontId="22" fillId="34" borderId="11" xfId="0" applyNumberFormat="1" applyFont="1" applyFill="1" applyBorder="1" applyAlignment="1">
      <alignment horizontal="right" vertical="center"/>
    </xf>
    <xf numFmtId="0" fontId="20" fillId="34" borderId="17" xfId="0" applyNumberFormat="1" applyFont="1" applyFill="1" applyBorder="1" applyAlignment="1">
      <alignment vertical="center"/>
    </xf>
    <xf numFmtId="0" fontId="20" fillId="34" borderId="15" xfId="0" applyNumberFormat="1" applyFont="1" applyFill="1" applyBorder="1" applyAlignment="1">
      <alignment vertical="center"/>
    </xf>
    <xf numFmtId="0" fontId="20" fillId="34" borderId="18" xfId="0" applyNumberFormat="1" applyFont="1" applyFill="1" applyBorder="1" applyAlignment="1">
      <alignment vertical="center"/>
    </xf>
    <xf numFmtId="0" fontId="20" fillId="33" borderId="13" xfId="0" applyNumberFormat="1" applyFont="1" applyFill="1" applyBorder="1" applyAlignment="1">
      <alignment horizontal="left" vertical="center"/>
    </xf>
    <xf numFmtId="0" fontId="19" fillId="33" borderId="14" xfId="0" applyNumberFormat="1" applyFont="1" applyFill="1" applyBorder="1" applyAlignment="1">
      <alignment horizontal="left" vertical="center"/>
    </xf>
    <xf numFmtId="4" fontId="22" fillId="33" borderId="14" xfId="0" applyNumberFormat="1" applyFont="1" applyFill="1" applyBorder="1" applyAlignment="1">
      <alignment horizontal="right" vertical="center"/>
    </xf>
    <xf numFmtId="0" fontId="19" fillId="33" borderId="19" xfId="0" applyNumberFormat="1" applyFont="1" applyFill="1" applyBorder="1" applyAlignment="1">
      <alignment horizontal="left" vertical="center"/>
    </xf>
    <xf numFmtId="0" fontId="19" fillId="33" borderId="20" xfId="0" applyNumberFormat="1" applyFont="1" applyFill="1" applyBorder="1" applyAlignment="1">
      <alignment horizontal="left" vertical="center"/>
    </xf>
    <xf numFmtId="0" fontId="20" fillId="34" borderId="13" xfId="0" applyNumberFormat="1" applyFont="1" applyFill="1" applyBorder="1" applyAlignment="1">
      <alignment horizontal="left" vertical="center"/>
    </xf>
    <xf numFmtId="0" fontId="19" fillId="34" borderId="14" xfId="0" applyNumberFormat="1" applyFont="1" applyFill="1" applyBorder="1" applyAlignment="1">
      <alignment horizontal="left" vertical="top"/>
    </xf>
    <xf numFmtId="0" fontId="19" fillId="34" borderId="14" xfId="0" applyNumberFormat="1" applyFont="1" applyFill="1" applyBorder="1" applyAlignment="1">
      <alignment horizontal="left" vertical="center"/>
    </xf>
    <xf numFmtId="4" fontId="19" fillId="34" borderId="14" xfId="0" applyNumberFormat="1" applyFont="1" applyFill="1" applyBorder="1" applyAlignment="1">
      <alignment horizontal="right" vertical="center"/>
    </xf>
    <xf numFmtId="4" fontId="22" fillId="34" borderId="15" xfId="0" applyNumberFormat="1" applyFont="1" applyFill="1" applyBorder="1" applyAlignment="1">
      <alignment vertical="center"/>
    </xf>
    <xf numFmtId="4" fontId="22" fillId="34" borderId="15" xfId="0" applyNumberFormat="1" applyFont="1" applyFill="1" applyBorder="1" applyAlignment="1">
      <alignment horizontal="right" vertical="center"/>
    </xf>
    <xf numFmtId="49" fontId="24" fillId="0" borderId="10" xfId="0" applyNumberFormat="1" applyFont="1" applyFill="1" applyBorder="1" applyAlignment="1">
      <alignment horizontal="left" vertical="center" wrapText="1"/>
    </xf>
    <xf numFmtId="0" fontId="20" fillId="33" borderId="16" xfId="0" applyNumberFormat="1" applyFont="1" applyFill="1" applyBorder="1" applyAlignment="1">
      <alignment horizontal="left" vertical="center"/>
    </xf>
    <xf numFmtId="0" fontId="20" fillId="33" borderId="14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horizontal="center" vertical="center" wrapText="1"/>
    </xf>
    <xf numFmtId="0" fontId="20" fillId="33" borderId="21" xfId="0" applyNumberFormat="1" applyFont="1" applyFill="1" applyBorder="1" applyAlignment="1">
      <alignment horizontal="left" vertical="center"/>
    </xf>
    <xf numFmtId="0" fontId="20" fillId="33" borderId="22" xfId="0" applyNumberFormat="1" applyFont="1" applyFill="1" applyBorder="1" applyAlignment="1">
      <alignment horizontal="left" vertical="center"/>
    </xf>
    <xf numFmtId="0" fontId="19" fillId="33" borderId="22" xfId="0" applyNumberFormat="1" applyFont="1" applyFill="1" applyBorder="1" applyAlignment="1">
      <alignment horizontal="left" vertical="center"/>
    </xf>
    <xf numFmtId="4" fontId="22" fillId="33" borderId="22" xfId="0" applyNumberFormat="1" applyFont="1" applyFill="1" applyBorder="1" applyAlignment="1">
      <alignment horizontal="right" vertical="center"/>
    </xf>
    <xf numFmtId="0" fontId="19" fillId="33" borderId="23" xfId="0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 wrapText="1"/>
    </xf>
    <xf numFmtId="0" fontId="20" fillId="33" borderId="17" xfId="0" applyNumberFormat="1" applyFont="1" applyFill="1" applyBorder="1" applyAlignment="1">
      <alignment horizontal="left" vertical="center"/>
    </xf>
    <xf numFmtId="0" fontId="20" fillId="33" borderId="24" xfId="0" applyNumberFormat="1" applyFont="1" applyFill="1" applyBorder="1" applyAlignment="1">
      <alignment horizontal="left" vertical="center"/>
    </xf>
    <xf numFmtId="0" fontId="19" fillId="33" borderId="24" xfId="0" applyNumberFormat="1" applyFont="1" applyFill="1" applyBorder="1" applyAlignment="1">
      <alignment horizontal="left" vertical="center"/>
    </xf>
    <xf numFmtId="4" fontId="22" fillId="33" borderId="24" xfId="0" applyNumberFormat="1" applyFont="1" applyFill="1" applyBorder="1" applyAlignment="1">
      <alignment horizontal="right" vertical="center"/>
    </xf>
    <xf numFmtId="0" fontId="19" fillId="33" borderId="18" xfId="0" applyNumberFormat="1" applyFont="1" applyFill="1" applyBorder="1" applyAlignment="1">
      <alignment horizontal="left" vertical="center"/>
    </xf>
    <xf numFmtId="0" fontId="20" fillId="35" borderId="10" xfId="0" applyNumberFormat="1" applyFont="1" applyFill="1" applyBorder="1" applyAlignment="1">
      <alignment horizontal="left" vertical="center"/>
    </xf>
    <xf numFmtId="49" fontId="22" fillId="35" borderId="11" xfId="0" applyNumberFormat="1" applyFont="1" applyFill="1" applyBorder="1" applyAlignment="1">
      <alignment horizontal="left" vertical="center" wrapText="1"/>
    </xf>
    <xf numFmtId="49" fontId="22" fillId="35" borderId="11" xfId="0" applyNumberFormat="1" applyFont="1" applyFill="1" applyBorder="1" applyAlignment="1">
      <alignment horizontal="center" vertical="center" wrapText="1"/>
    </xf>
    <xf numFmtId="4" fontId="22" fillId="35" borderId="11" xfId="0" applyNumberFormat="1" applyFont="1" applyFill="1" applyBorder="1" applyAlignment="1">
      <alignment horizontal="right" vertical="center" wrapText="1"/>
    </xf>
    <xf numFmtId="49" fontId="22" fillId="35" borderId="12" xfId="0" applyNumberFormat="1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left" vertical="center" wrapText="1"/>
    </xf>
    <xf numFmtId="49" fontId="24" fillId="36" borderId="11" xfId="0" applyNumberFormat="1" applyFont="1" applyFill="1" applyBorder="1" applyAlignment="1">
      <alignment horizontal="left" vertical="top" wrapText="1"/>
    </xf>
    <xf numFmtId="0" fontId="24" fillId="36" borderId="11" xfId="0" applyNumberFormat="1" applyFont="1" applyFill="1" applyBorder="1" applyAlignment="1">
      <alignment horizontal="center" vertical="center" wrapText="1"/>
    </xf>
    <xf numFmtId="4" fontId="22" fillId="36" borderId="11" xfId="0" applyNumberFormat="1" applyFont="1" applyFill="1" applyBorder="1" applyAlignment="1">
      <alignment horizontal="right" vertical="center" wrapText="1"/>
    </xf>
    <xf numFmtId="49" fontId="22" fillId="36" borderId="11" xfId="0" applyNumberFormat="1" applyFont="1" applyFill="1" applyBorder="1" applyAlignment="1">
      <alignment horizontal="center" vertical="center" wrapText="1"/>
    </xf>
    <xf numFmtId="49" fontId="24" fillId="36" borderId="11" xfId="0" applyNumberFormat="1" applyFont="1" applyFill="1" applyBorder="1" applyAlignment="1">
      <alignment horizontal="center" vertical="center" wrapText="1"/>
    </xf>
    <xf numFmtId="49" fontId="24" fillId="36" borderId="12" xfId="0" applyNumberFormat="1" applyFont="1" applyFill="1" applyBorder="1" applyAlignment="1">
      <alignment horizontal="center" vertical="center" wrapText="1"/>
    </xf>
    <xf numFmtId="49" fontId="22" fillId="37" borderId="10" xfId="0" applyNumberFormat="1" applyFont="1" applyFill="1" applyBorder="1" applyAlignment="1">
      <alignment horizontal="left" vertical="center" wrapText="1"/>
    </xf>
    <xf numFmtId="49" fontId="22" fillId="37" borderId="11" xfId="0" applyNumberFormat="1" applyFont="1" applyFill="1" applyBorder="1" applyAlignment="1">
      <alignment horizontal="left" vertical="top" wrapText="1"/>
    </xf>
    <xf numFmtId="0" fontId="22" fillId="37" borderId="11" xfId="0" applyNumberFormat="1" applyFont="1" applyFill="1" applyBorder="1" applyAlignment="1">
      <alignment horizontal="center" vertical="center" wrapText="1"/>
    </xf>
    <xf numFmtId="4" fontId="22" fillId="37" borderId="11" xfId="0" applyNumberFormat="1" applyFont="1" applyFill="1" applyBorder="1" applyAlignment="1">
      <alignment horizontal="right" vertical="center" wrapText="1"/>
    </xf>
    <xf numFmtId="49" fontId="22" fillId="37" borderId="11" xfId="0" applyNumberFormat="1" applyFont="1" applyFill="1" applyBorder="1" applyAlignment="1">
      <alignment horizontal="center" vertical="center" wrapText="1"/>
    </xf>
    <xf numFmtId="49" fontId="22" fillId="37" borderId="12" xfId="0" applyNumberFormat="1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left" vertical="top" wrapText="1"/>
    </xf>
    <xf numFmtId="49" fontId="24" fillId="36" borderId="11" xfId="0" applyNumberFormat="1" applyFont="1" applyFill="1" applyBorder="1" applyAlignment="1">
      <alignment horizontal="left" vertical="center" wrapText="1"/>
    </xf>
    <xf numFmtId="49" fontId="22" fillId="38" borderId="10" xfId="0" applyNumberFormat="1" applyFont="1" applyFill="1" applyBorder="1" applyAlignment="1">
      <alignment horizontal="left" vertical="center" wrapText="1"/>
    </xf>
    <xf numFmtId="49" fontId="24" fillId="38" borderId="11" xfId="0" applyNumberFormat="1" applyFont="1" applyFill="1" applyBorder="1" applyAlignment="1">
      <alignment horizontal="left" vertical="center" wrapText="1"/>
    </xf>
    <xf numFmtId="0" fontId="24" fillId="38" borderId="11" xfId="0" applyNumberFormat="1" applyFont="1" applyFill="1" applyBorder="1" applyAlignment="1">
      <alignment horizontal="center" vertical="center" wrapText="1"/>
    </xf>
    <xf numFmtId="4" fontId="22" fillId="38" borderId="11" xfId="0" applyNumberFormat="1" applyFont="1" applyFill="1" applyBorder="1" applyAlignment="1">
      <alignment horizontal="right" vertical="center" wrapText="1"/>
    </xf>
    <xf numFmtId="49" fontId="22" fillId="38" borderId="11" xfId="0" applyNumberFormat="1" applyFont="1" applyFill="1" applyBorder="1" applyAlignment="1">
      <alignment horizontal="center" vertical="center" wrapText="1"/>
    </xf>
    <xf numFmtId="49" fontId="24" fillId="38" borderId="11" xfId="0" applyNumberFormat="1" applyFont="1" applyFill="1" applyBorder="1" applyAlignment="1">
      <alignment horizontal="center" vertical="center" wrapText="1"/>
    </xf>
    <xf numFmtId="49" fontId="24" fillId="38" borderId="12" xfId="0" applyNumberFormat="1" applyFont="1" applyFill="1" applyBorder="1" applyAlignment="1">
      <alignment horizontal="center" vertical="center" wrapText="1"/>
    </xf>
    <xf numFmtId="49" fontId="22" fillId="39" borderId="0" xfId="0" applyNumberFormat="1" applyFont="1" applyFill="1" applyBorder="1" applyAlignment="1">
      <alignment horizontal="left" vertical="center" wrapText="1"/>
    </xf>
    <xf numFmtId="3" fontId="22" fillId="39" borderId="0" xfId="0" applyNumberFormat="1" applyFont="1" applyFill="1" applyBorder="1" applyAlignment="1">
      <alignment horizontal="center" vertical="center" wrapText="1"/>
    </xf>
    <xf numFmtId="4" fontId="22" fillId="39" borderId="0" xfId="0" applyNumberFormat="1" applyFont="1" applyFill="1" applyBorder="1" applyAlignment="1">
      <alignment horizontal="right" vertical="center" wrapText="1"/>
    </xf>
    <xf numFmtId="49" fontId="22" fillId="39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/>
    <xf numFmtId="0" fontId="26" fillId="0" borderId="0" xfId="0" applyFont="1" applyAlignment="1">
      <alignment horizontal="left" vertical="center"/>
    </xf>
    <xf numFmtId="0" fontId="21" fillId="0" borderId="0" xfId="0" applyFont="1"/>
    <xf numFmtId="0" fontId="27" fillId="34" borderId="25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27" fillId="34" borderId="28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vertical="center" wrapText="1"/>
    </xf>
    <xf numFmtId="4" fontId="18" fillId="0" borderId="28" xfId="0" applyNumberFormat="1" applyFont="1" applyBorder="1" applyAlignment="1">
      <alignment vertical="center"/>
    </xf>
    <xf numFmtId="3" fontId="18" fillId="0" borderId="28" xfId="0" applyNumberFormat="1" applyFont="1" applyBorder="1" applyAlignment="1">
      <alignment horizontal="center" vertical="center"/>
    </xf>
    <xf numFmtId="4" fontId="18" fillId="0" borderId="28" xfId="0" applyNumberFormat="1" applyFont="1" applyBorder="1" applyAlignment="1">
      <alignment horizontal="right" vertical="center"/>
    </xf>
    <xf numFmtId="4" fontId="21" fillId="0" borderId="28" xfId="0" applyNumberFormat="1" applyFont="1" applyFill="1" applyBorder="1" applyAlignment="1">
      <alignment vertical="center"/>
    </xf>
    <xf numFmtId="3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vertical="center" wrapText="1"/>
    </xf>
    <xf numFmtId="4" fontId="18" fillId="0" borderId="26" xfId="0" applyNumberFormat="1" applyFont="1" applyBorder="1" applyAlignment="1">
      <alignment vertical="center"/>
    </xf>
    <xf numFmtId="3" fontId="18" fillId="0" borderId="26" xfId="0" applyNumberFormat="1" applyFont="1" applyBorder="1" applyAlignment="1">
      <alignment horizontal="center" vertical="center"/>
    </xf>
    <xf numFmtId="4" fontId="21" fillId="0" borderId="26" xfId="0" applyNumberFormat="1" applyFont="1" applyFill="1" applyBorder="1" applyAlignment="1">
      <alignment vertical="center"/>
    </xf>
    <xf numFmtId="3" fontId="21" fillId="0" borderId="26" xfId="0" applyNumberFormat="1" applyFont="1" applyFill="1" applyBorder="1" applyAlignment="1">
      <alignment horizontal="center" vertical="center"/>
    </xf>
    <xf numFmtId="3" fontId="18" fillId="0" borderId="26" xfId="0" applyNumberFormat="1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vertical="center"/>
    </xf>
    <xf numFmtId="4" fontId="21" fillId="40" borderId="26" xfId="0" applyNumberFormat="1" applyFont="1" applyFill="1" applyBorder="1" applyAlignment="1">
      <alignment vertical="center"/>
    </xf>
    <xf numFmtId="3" fontId="21" fillId="40" borderId="26" xfId="0" applyNumberFormat="1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right" vertical="center" wrapText="1"/>
    </xf>
    <xf numFmtId="0" fontId="19" fillId="33" borderId="30" xfId="0" applyNumberFormat="1" applyFont="1" applyFill="1" applyBorder="1" applyAlignment="1">
      <alignment horizontal="left" vertical="center"/>
    </xf>
    <xf numFmtId="49" fontId="31" fillId="0" borderId="10" xfId="0" applyNumberFormat="1" applyFont="1" applyFill="1" applyBorder="1" applyAlignment="1">
      <alignment horizontal="left" vertical="top" wrapText="1"/>
    </xf>
    <xf numFmtId="4" fontId="32" fillId="0" borderId="11" xfId="0" applyNumberFormat="1" applyFont="1" applyFill="1" applyBorder="1" applyAlignment="1">
      <alignment horizontal="right" vertical="center" wrapText="1"/>
    </xf>
    <xf numFmtId="4" fontId="33" fillId="0" borderId="11" xfId="0" applyNumberFormat="1" applyFont="1" applyFill="1" applyBorder="1" applyAlignment="1">
      <alignment horizontal="right" vertical="center" wrapText="1"/>
    </xf>
    <xf numFmtId="49" fontId="32" fillId="0" borderId="11" xfId="0" applyNumberFormat="1" applyFont="1" applyFill="1" applyBorder="1" applyAlignment="1">
      <alignment horizontal="left" vertical="center" wrapText="1"/>
    </xf>
    <xf numFmtId="49" fontId="32" fillId="0" borderId="11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left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left" vertical="center" wrapText="1"/>
    </xf>
    <xf numFmtId="4" fontId="32" fillId="0" borderId="15" xfId="0" applyNumberFormat="1" applyFont="1" applyFill="1" applyBorder="1" applyAlignment="1">
      <alignment horizontal="right" vertical="center" wrapText="1"/>
    </xf>
    <xf numFmtId="49" fontId="34" fillId="0" borderId="10" xfId="0" applyNumberFormat="1" applyFont="1" applyFill="1" applyBorder="1" applyAlignment="1">
      <alignment horizontal="left" vertical="top" wrapText="1"/>
    </xf>
    <xf numFmtId="49" fontId="33" fillId="0" borderId="0" xfId="0" applyNumberFormat="1" applyFont="1" applyFill="1" applyBorder="1" applyAlignment="1">
      <alignment horizontal="left" vertical="center" wrapText="1"/>
    </xf>
    <xf numFmtId="49" fontId="33" fillId="0" borderId="11" xfId="0" applyNumberFormat="1" applyFont="1" applyFill="1" applyBorder="1" applyAlignment="1">
      <alignment horizontal="left" vertical="top" wrapText="1"/>
    </xf>
    <xf numFmtId="0" fontId="20" fillId="34" borderId="15" xfId="0" applyNumberFormat="1" applyFont="1" applyFill="1" applyBorder="1" applyAlignment="1">
      <alignment horizontal="left" vertical="center"/>
    </xf>
    <xf numFmtId="0" fontId="20" fillId="34" borderId="18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top" wrapText="1"/>
    </xf>
    <xf numFmtId="0" fontId="20" fillId="34" borderId="16" xfId="0" applyNumberFormat="1" applyFont="1" applyFill="1" applyBorder="1" applyAlignment="1">
      <alignment horizontal="left" vertical="center"/>
    </xf>
    <xf numFmtId="0" fontId="20" fillId="34" borderId="11" xfId="0" applyNumberFormat="1" applyFont="1" applyFill="1" applyBorder="1" applyAlignment="1">
      <alignment horizontal="left" vertical="center"/>
    </xf>
    <xf numFmtId="0" fontId="20" fillId="34" borderId="12" xfId="0" applyNumberFormat="1" applyFont="1" applyFill="1" applyBorder="1" applyAlignment="1">
      <alignment horizontal="left" vertical="center"/>
    </xf>
    <xf numFmtId="0" fontId="25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left" vertical="top" wrapText="1"/>
    </xf>
    <xf numFmtId="49" fontId="22" fillId="0" borderId="31" xfId="0" applyNumberFormat="1" applyFont="1" applyFill="1" applyBorder="1" applyAlignment="1">
      <alignment horizontal="left" vertical="top" wrapText="1"/>
    </xf>
    <xf numFmtId="49" fontId="24" fillId="0" borderId="23" xfId="0" applyNumberFormat="1" applyFont="1" applyFill="1" applyBorder="1" applyAlignment="1">
      <alignment horizontal="left" vertical="top" wrapText="1"/>
    </xf>
    <xf numFmtId="49" fontId="24" fillId="0" borderId="23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Fill="1" applyBorder="1" applyAlignment="1">
      <alignment horizontal="right" vertical="center" wrapText="1"/>
    </xf>
    <xf numFmtId="49" fontId="24" fillId="0" borderId="32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Fill="1" applyBorder="1" applyAlignment="1">
      <alignment horizontal="left" vertical="top" wrapText="1"/>
    </xf>
    <xf numFmtId="49" fontId="24" fillId="0" borderId="34" xfId="0" applyNumberFormat="1" applyFont="1" applyFill="1" applyBorder="1" applyAlignment="1">
      <alignment horizontal="left" vertical="top" wrapText="1"/>
    </xf>
    <xf numFmtId="49" fontId="24" fillId="0" borderId="34" xfId="0" applyNumberFormat="1" applyFont="1" applyFill="1" applyBorder="1" applyAlignment="1">
      <alignment horizontal="center" vertical="center" wrapText="1"/>
    </xf>
    <xf numFmtId="4" fontId="24" fillId="0" borderId="34" xfId="0" applyNumberFormat="1" applyFont="1" applyFill="1" applyBorder="1" applyAlignment="1">
      <alignment horizontal="right" vertical="center" wrapText="1"/>
    </xf>
    <xf numFmtId="49" fontId="24" fillId="0" borderId="35" xfId="0" applyNumberFormat="1" applyFont="1" applyFill="1" applyBorder="1" applyAlignment="1">
      <alignment horizontal="center" vertical="center" wrapText="1"/>
    </xf>
    <xf numFmtId="0" fontId="19" fillId="34" borderId="11" xfId="0" applyNumberFormat="1" applyFont="1" applyFill="1" applyBorder="1" applyAlignment="1">
      <alignment horizontal="center" vertical="center"/>
    </xf>
    <xf numFmtId="0" fontId="19" fillId="34" borderId="12" xfId="0" applyNumberFormat="1" applyFont="1" applyFill="1" applyBorder="1" applyAlignment="1">
      <alignment horizontal="center" vertical="center"/>
    </xf>
    <xf numFmtId="0" fontId="20" fillId="34" borderId="17" xfId="0" applyNumberFormat="1" applyFont="1" applyFill="1" applyBorder="1" applyAlignment="1">
      <alignment horizontal="left" vertical="center"/>
    </xf>
    <xf numFmtId="0" fontId="20" fillId="34" borderId="15" xfId="0" applyNumberFormat="1" applyFont="1" applyFill="1" applyBorder="1" applyAlignment="1">
      <alignment horizontal="left" vertical="center"/>
    </xf>
    <xf numFmtId="0" fontId="20" fillId="34" borderId="18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top" wrapText="1"/>
    </xf>
    <xf numFmtId="0" fontId="20" fillId="0" borderId="0" xfId="42" applyNumberFormat="1" applyFont="1" applyFill="1" applyBorder="1" applyAlignment="1">
      <alignment horizontal="center" vertical="center" wrapText="1"/>
    </xf>
    <xf numFmtId="0" fontId="19" fillId="33" borderId="11" xfId="0" applyNumberFormat="1" applyFont="1" applyFill="1" applyBorder="1" applyAlignment="1">
      <alignment vertical="center"/>
    </xf>
    <xf numFmtId="0" fontId="19" fillId="33" borderId="12" xfId="0" applyNumberFormat="1" applyFont="1" applyFill="1" applyBorder="1" applyAlignment="1">
      <alignment vertical="center"/>
    </xf>
    <xf numFmtId="0" fontId="19" fillId="34" borderId="11" xfId="0" applyNumberFormat="1" applyFont="1" applyFill="1" applyBorder="1" applyAlignment="1">
      <alignment vertical="center"/>
    </xf>
    <xf numFmtId="0" fontId="19" fillId="34" borderId="12" xfId="0" applyNumberFormat="1" applyFont="1" applyFill="1" applyBorder="1" applyAlignment="1">
      <alignment vertical="center"/>
    </xf>
    <xf numFmtId="0" fontId="20" fillId="34" borderId="16" xfId="0" applyNumberFormat="1" applyFont="1" applyFill="1" applyBorder="1" applyAlignment="1">
      <alignment horizontal="left" vertical="center"/>
    </xf>
    <xf numFmtId="0" fontId="20" fillId="34" borderId="11" xfId="0" applyNumberFormat="1" applyFont="1" applyFill="1" applyBorder="1" applyAlignment="1">
      <alignment horizontal="left" vertical="center"/>
    </xf>
    <xf numFmtId="0" fontId="20" fillId="34" borderId="12" xfId="0" applyNumberFormat="1" applyFont="1" applyFill="1" applyBorder="1" applyAlignment="1">
      <alignment horizontal="left" vertical="center"/>
    </xf>
    <xf numFmtId="0" fontId="19" fillId="33" borderId="11" xfId="0" applyNumberFormat="1" applyFont="1" applyFill="1" applyBorder="1" applyAlignment="1">
      <alignment horizontal="center" vertical="center"/>
    </xf>
    <xf numFmtId="0" fontId="19" fillId="33" borderId="12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abSelected="1" zoomScaleNormal="100" zoomScaleSheetLayoutView="75" workbookViewId="0">
      <selection sqref="A1:K1"/>
    </sheetView>
  </sheetViews>
  <sheetFormatPr defaultColWidth="14.42578125" defaultRowHeight="15" customHeight="1" x14ac:dyDescent="0.2"/>
  <cols>
    <col min="1" max="1" width="15.5703125" style="2" customWidth="1"/>
    <col min="2" max="2" width="39.28515625" style="3" customWidth="1"/>
    <col min="3" max="3" width="13.7109375" style="1" customWidth="1"/>
    <col min="4" max="4" width="15.28515625" style="4" customWidth="1"/>
    <col min="5" max="5" width="16" style="4" customWidth="1"/>
    <col min="6" max="6" width="17.140625" style="1" customWidth="1"/>
    <col min="7" max="7" width="11" style="1" customWidth="1"/>
    <col min="8" max="8" width="13.28515625" style="1" bestFit="1" customWidth="1"/>
    <col min="9" max="9" width="16" style="1" bestFit="1" customWidth="1"/>
    <col min="10" max="10" width="13.5703125" style="1" bestFit="1" customWidth="1"/>
    <col min="11" max="11" width="17.85546875" style="1" customWidth="1"/>
    <col min="12" max="16384" width="14.42578125" style="1"/>
  </cols>
  <sheetData>
    <row r="1" spans="1:11" ht="53.25" customHeight="1" x14ac:dyDescent="0.2">
      <c r="A1" s="161" t="s">
        <v>783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5.75" customHeight="1" x14ac:dyDescent="0.2">
      <c r="A2" s="136"/>
      <c r="B2" s="136"/>
      <c r="C2" s="136"/>
      <c r="D2" s="5"/>
      <c r="E2" s="5"/>
      <c r="F2" s="136"/>
      <c r="G2" s="136"/>
      <c r="H2" s="136"/>
      <c r="I2" s="136"/>
      <c r="J2" s="136"/>
    </row>
    <row r="3" spans="1:11" ht="15.75" customHeight="1" x14ac:dyDescent="0.2">
      <c r="A3" s="162" t="s">
        <v>723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5" spans="1:11" ht="60" customHeight="1" x14ac:dyDescent="0.2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8" t="s">
        <v>10</v>
      </c>
    </row>
    <row r="6" spans="1:11" s="9" customFormat="1" ht="15" customHeight="1" x14ac:dyDescent="0.2">
      <c r="A6" s="10" t="s">
        <v>11</v>
      </c>
      <c r="B6" s="11" t="s">
        <v>12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3">
        <v>11</v>
      </c>
    </row>
    <row r="7" spans="1:11" s="14" customFormat="1" ht="22.5" customHeight="1" x14ac:dyDescent="0.2">
      <c r="A7" s="15" t="s">
        <v>13</v>
      </c>
      <c r="B7" s="16"/>
      <c r="C7" s="16"/>
      <c r="D7" s="17"/>
      <c r="E7" s="17"/>
      <c r="F7" s="16"/>
      <c r="G7" s="16"/>
      <c r="H7" s="16"/>
      <c r="I7" s="16"/>
      <c r="J7" s="163"/>
      <c r="K7" s="164"/>
    </row>
    <row r="8" spans="1:11" s="14" customFormat="1" ht="22.5" customHeight="1" x14ac:dyDescent="0.2">
      <c r="A8" s="18" t="s">
        <v>14</v>
      </c>
      <c r="B8" s="19"/>
      <c r="C8" s="19"/>
      <c r="D8" s="20"/>
      <c r="E8" s="20"/>
      <c r="F8" s="19"/>
      <c r="G8" s="19"/>
      <c r="H8" s="19"/>
      <c r="I8" s="19"/>
      <c r="J8" s="165"/>
      <c r="K8" s="166"/>
    </row>
    <row r="9" spans="1:11" s="21" customFormat="1" ht="30" customHeight="1" x14ac:dyDescent="0.2">
      <c r="A9" s="22" t="s">
        <v>15</v>
      </c>
      <c r="B9" s="23" t="s">
        <v>16</v>
      </c>
      <c r="C9" s="24" t="s">
        <v>17</v>
      </c>
      <c r="D9" s="25">
        <v>50000</v>
      </c>
      <c r="E9" s="25">
        <v>62500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6" t="s">
        <v>23</v>
      </c>
    </row>
    <row r="10" spans="1:11" s="21" customFormat="1" ht="30" customHeight="1" x14ac:dyDescent="0.2">
      <c r="A10" s="22" t="s">
        <v>24</v>
      </c>
      <c r="B10" s="27" t="s">
        <v>25</v>
      </c>
      <c r="C10" s="24" t="s">
        <v>26</v>
      </c>
      <c r="D10" s="25">
        <f>SUM(D11:D12)</f>
        <v>4600742.17</v>
      </c>
      <c r="E10" s="25">
        <f>SUM(E11:E12)</f>
        <v>5750927.7125000004</v>
      </c>
      <c r="F10" s="24" t="s">
        <v>27</v>
      </c>
      <c r="G10" s="24" t="s">
        <v>28</v>
      </c>
      <c r="H10" s="24" t="s">
        <v>20</v>
      </c>
      <c r="I10" s="24" t="s">
        <v>29</v>
      </c>
      <c r="J10" s="24" t="s">
        <v>30</v>
      </c>
      <c r="K10" s="26" t="s">
        <v>31</v>
      </c>
    </row>
    <row r="11" spans="1:11" s="21" customFormat="1" ht="30" customHeight="1" x14ac:dyDescent="0.2">
      <c r="A11" s="22"/>
      <c r="B11" s="27" t="s">
        <v>32</v>
      </c>
      <c r="C11" s="24" t="s">
        <v>26</v>
      </c>
      <c r="D11" s="25">
        <v>4504742.17</v>
      </c>
      <c r="E11" s="25">
        <f>D11*1.25</f>
        <v>5630927.7125000004</v>
      </c>
      <c r="F11" s="24"/>
      <c r="G11" s="24"/>
      <c r="H11" s="24"/>
      <c r="I11" s="24"/>
      <c r="J11" s="24"/>
      <c r="K11" s="26"/>
    </row>
    <row r="12" spans="1:11" s="21" customFormat="1" ht="30" customHeight="1" x14ac:dyDescent="0.2">
      <c r="A12" s="22"/>
      <c r="B12" s="27" t="s">
        <v>33</v>
      </c>
      <c r="C12" s="24" t="s">
        <v>34</v>
      </c>
      <c r="D12" s="25">
        <v>96000</v>
      </c>
      <c r="E12" s="25">
        <f>D12*1.25</f>
        <v>120000</v>
      </c>
      <c r="F12" s="24"/>
      <c r="G12" s="24"/>
      <c r="H12" s="24"/>
      <c r="I12" s="24"/>
      <c r="J12" s="24"/>
      <c r="K12" s="26"/>
    </row>
    <row r="13" spans="1:11" s="21" customFormat="1" ht="30" customHeight="1" x14ac:dyDescent="0.2">
      <c r="A13" s="22" t="s">
        <v>35</v>
      </c>
      <c r="B13" s="27" t="s">
        <v>36</v>
      </c>
      <c r="C13" s="24" t="s">
        <v>37</v>
      </c>
      <c r="D13" s="25">
        <v>516800</v>
      </c>
      <c r="E13" s="25">
        <f>D13*1.25</f>
        <v>646000</v>
      </c>
      <c r="F13" s="24" t="s">
        <v>27</v>
      </c>
      <c r="G13" s="24" t="s">
        <v>19</v>
      </c>
      <c r="H13" s="24" t="s">
        <v>20</v>
      </c>
      <c r="I13" s="24" t="s">
        <v>29</v>
      </c>
      <c r="J13" s="24" t="s">
        <v>30</v>
      </c>
      <c r="K13" s="26" t="s">
        <v>31</v>
      </c>
    </row>
    <row r="14" spans="1:11" s="21" customFormat="1" ht="30" customHeight="1" x14ac:dyDescent="0.2">
      <c r="A14" s="22" t="s">
        <v>38</v>
      </c>
      <c r="B14" s="23" t="s">
        <v>39</v>
      </c>
      <c r="C14" s="24" t="s">
        <v>40</v>
      </c>
      <c r="D14" s="25">
        <f>SUM(D15:D18)</f>
        <v>272000</v>
      </c>
      <c r="E14" s="25">
        <f>SUM(E15:E18)</f>
        <v>340000</v>
      </c>
      <c r="F14" s="24" t="s">
        <v>27</v>
      </c>
      <c r="G14" s="24" t="s">
        <v>28</v>
      </c>
      <c r="H14" s="24" t="s">
        <v>20</v>
      </c>
      <c r="I14" s="24" t="s">
        <v>29</v>
      </c>
      <c r="J14" s="24" t="s">
        <v>22</v>
      </c>
      <c r="K14" s="26" t="s">
        <v>41</v>
      </c>
    </row>
    <row r="15" spans="1:11" s="21" customFormat="1" ht="30" customHeight="1" x14ac:dyDescent="0.2">
      <c r="A15" s="22"/>
      <c r="B15" s="27" t="s">
        <v>42</v>
      </c>
      <c r="C15" s="24"/>
      <c r="D15" s="25">
        <v>88000</v>
      </c>
      <c r="E15" s="25">
        <f>D15*1.25</f>
        <v>110000</v>
      </c>
      <c r="F15" s="24"/>
      <c r="G15" s="24"/>
      <c r="H15" s="24"/>
      <c r="I15" s="24"/>
      <c r="J15" s="24"/>
      <c r="K15" s="26"/>
    </row>
    <row r="16" spans="1:11" s="21" customFormat="1" ht="45" customHeight="1" x14ac:dyDescent="0.2">
      <c r="A16" s="22"/>
      <c r="B16" s="27" t="s">
        <v>43</v>
      </c>
      <c r="C16" s="24"/>
      <c r="D16" s="25">
        <v>44000</v>
      </c>
      <c r="E16" s="25">
        <f>D16*1.25</f>
        <v>55000</v>
      </c>
      <c r="F16" s="24"/>
      <c r="G16" s="24"/>
      <c r="H16" s="24"/>
      <c r="I16" s="24"/>
      <c r="J16" s="24"/>
      <c r="K16" s="26"/>
    </row>
    <row r="17" spans="1:11" s="21" customFormat="1" ht="30" customHeight="1" x14ac:dyDescent="0.2">
      <c r="A17" s="22"/>
      <c r="B17" s="27" t="s">
        <v>44</v>
      </c>
      <c r="C17" s="24"/>
      <c r="D17" s="25">
        <v>28000</v>
      </c>
      <c r="E17" s="25">
        <f>D17*1.25</f>
        <v>35000</v>
      </c>
      <c r="F17" s="24"/>
      <c r="G17" s="24"/>
      <c r="H17" s="24"/>
      <c r="I17" s="24"/>
      <c r="J17" s="24"/>
      <c r="K17" s="26"/>
    </row>
    <row r="18" spans="1:11" s="21" customFormat="1" ht="45" customHeight="1" x14ac:dyDescent="0.2">
      <c r="A18" s="22"/>
      <c r="B18" s="27" t="s">
        <v>45</v>
      </c>
      <c r="C18" s="24"/>
      <c r="D18" s="25">
        <v>112000</v>
      </c>
      <c r="E18" s="25">
        <f>D18*1.25</f>
        <v>140000</v>
      </c>
      <c r="F18" s="24"/>
      <c r="G18" s="24"/>
      <c r="H18" s="24"/>
      <c r="I18" s="24"/>
      <c r="J18" s="24"/>
      <c r="K18" s="26"/>
    </row>
    <row r="19" spans="1:11" s="21" customFormat="1" ht="30" customHeight="1" x14ac:dyDescent="0.2">
      <c r="A19" s="22" t="s">
        <v>46</v>
      </c>
      <c r="B19" s="23" t="s">
        <v>47</v>
      </c>
      <c r="C19" s="24" t="s">
        <v>48</v>
      </c>
      <c r="D19" s="25">
        <f>SUM(D20:D23)</f>
        <v>217920</v>
      </c>
      <c r="E19" s="25">
        <f>SUM(E20:E23)</f>
        <v>272400</v>
      </c>
      <c r="F19" s="24" t="s">
        <v>27</v>
      </c>
      <c r="G19" s="24" t="s">
        <v>28</v>
      </c>
      <c r="H19" s="24" t="s">
        <v>20</v>
      </c>
      <c r="I19" s="24" t="s">
        <v>29</v>
      </c>
      <c r="J19" s="24" t="s">
        <v>22</v>
      </c>
      <c r="K19" s="26" t="s">
        <v>49</v>
      </c>
    </row>
    <row r="20" spans="1:11" s="21" customFormat="1" ht="30" customHeight="1" x14ac:dyDescent="0.2">
      <c r="A20" s="28"/>
      <c r="B20" s="27" t="s">
        <v>50</v>
      </c>
      <c r="C20" s="24"/>
      <c r="D20" s="25">
        <v>13920</v>
      </c>
      <c r="E20" s="25">
        <f t="shared" ref="E20:E25" si="0">D20*1.25</f>
        <v>17400</v>
      </c>
      <c r="F20" s="24"/>
      <c r="G20" s="24"/>
      <c r="H20" s="24"/>
      <c r="I20" s="24"/>
      <c r="J20" s="24"/>
      <c r="K20" s="26"/>
    </row>
    <row r="21" spans="1:11" s="21" customFormat="1" ht="30" customHeight="1" x14ac:dyDescent="0.2">
      <c r="A21" s="22"/>
      <c r="B21" s="27" t="s">
        <v>51</v>
      </c>
      <c r="C21" s="24"/>
      <c r="D21" s="25">
        <v>18400</v>
      </c>
      <c r="E21" s="25">
        <f t="shared" si="0"/>
        <v>23000</v>
      </c>
      <c r="F21" s="24"/>
      <c r="G21" s="24"/>
      <c r="H21" s="24"/>
      <c r="I21" s="24"/>
      <c r="J21" s="24"/>
      <c r="K21" s="26"/>
    </row>
    <row r="22" spans="1:11" s="21" customFormat="1" ht="24" customHeight="1" x14ac:dyDescent="0.2">
      <c r="A22" s="22"/>
      <c r="B22" s="27" t="s">
        <v>52</v>
      </c>
      <c r="C22" s="24"/>
      <c r="D22" s="25">
        <v>166400</v>
      </c>
      <c r="E22" s="25">
        <f t="shared" si="0"/>
        <v>208000</v>
      </c>
      <c r="F22" s="24"/>
      <c r="G22" s="24"/>
      <c r="H22" s="24"/>
      <c r="I22" s="24"/>
      <c r="J22" s="24"/>
      <c r="K22" s="26"/>
    </row>
    <row r="23" spans="1:11" s="21" customFormat="1" ht="30" x14ac:dyDescent="0.2">
      <c r="A23" s="22"/>
      <c r="B23" s="27" t="s">
        <v>53</v>
      </c>
      <c r="C23" s="24"/>
      <c r="D23" s="25">
        <v>19200</v>
      </c>
      <c r="E23" s="25">
        <f t="shared" si="0"/>
        <v>24000</v>
      </c>
      <c r="F23" s="24"/>
      <c r="G23" s="24"/>
      <c r="H23" s="24"/>
      <c r="I23" s="24"/>
      <c r="J23" s="24"/>
      <c r="K23" s="26"/>
    </row>
    <row r="24" spans="1:11" s="21" customFormat="1" ht="60" customHeight="1" x14ac:dyDescent="0.2">
      <c r="A24" s="22" t="s">
        <v>54</v>
      </c>
      <c r="B24" s="27" t="s">
        <v>55</v>
      </c>
      <c r="C24" s="24" t="s">
        <v>37</v>
      </c>
      <c r="D24" s="25">
        <v>88000</v>
      </c>
      <c r="E24" s="25">
        <f t="shared" si="0"/>
        <v>110000</v>
      </c>
      <c r="F24" s="24" t="s">
        <v>27</v>
      </c>
      <c r="G24" s="24" t="s">
        <v>28</v>
      </c>
      <c r="H24" s="24" t="s">
        <v>20</v>
      </c>
      <c r="I24" s="24" t="s">
        <v>29</v>
      </c>
      <c r="J24" s="24" t="s">
        <v>30</v>
      </c>
      <c r="K24" s="26" t="s">
        <v>31</v>
      </c>
    </row>
    <row r="25" spans="1:11" s="21" customFormat="1" ht="96" customHeight="1" x14ac:dyDescent="0.2">
      <c r="A25" s="22" t="s">
        <v>56</v>
      </c>
      <c r="B25" s="23" t="s">
        <v>57</v>
      </c>
      <c r="C25" s="24" t="s">
        <v>17</v>
      </c>
      <c r="D25" s="25">
        <v>920000</v>
      </c>
      <c r="E25" s="25">
        <f t="shared" si="0"/>
        <v>1150000</v>
      </c>
      <c r="F25" s="24" t="s">
        <v>58</v>
      </c>
      <c r="G25" s="24" t="s">
        <v>19</v>
      </c>
      <c r="H25" s="24" t="s">
        <v>20</v>
      </c>
      <c r="I25" s="24" t="s">
        <v>21</v>
      </c>
      <c r="J25" s="24" t="s">
        <v>22</v>
      </c>
      <c r="K25" s="26" t="s">
        <v>59</v>
      </c>
    </row>
    <row r="26" spans="1:11" s="21" customFormat="1" ht="45" customHeight="1" x14ac:dyDescent="0.2">
      <c r="A26" s="22" t="s">
        <v>60</v>
      </c>
      <c r="B26" s="27" t="s">
        <v>61</v>
      </c>
      <c r="C26" s="24" t="s">
        <v>62</v>
      </c>
      <c r="D26" s="25">
        <f>SUM(D27:D28)</f>
        <v>117560</v>
      </c>
      <c r="E26" s="25">
        <f>SUM(E27:E28)</f>
        <v>146950</v>
      </c>
      <c r="F26" s="24" t="s">
        <v>27</v>
      </c>
      <c r="G26" s="24" t="s">
        <v>28</v>
      </c>
      <c r="H26" s="24" t="s">
        <v>20</v>
      </c>
      <c r="I26" s="24" t="s">
        <v>29</v>
      </c>
      <c r="J26" s="24" t="s">
        <v>22</v>
      </c>
      <c r="K26" s="26" t="s">
        <v>49</v>
      </c>
    </row>
    <row r="27" spans="1:11" s="21" customFormat="1" ht="60" customHeight="1" x14ac:dyDescent="0.2">
      <c r="A27" s="28"/>
      <c r="B27" s="27" t="s">
        <v>63</v>
      </c>
      <c r="C27" s="24"/>
      <c r="D27" s="25">
        <v>59560</v>
      </c>
      <c r="E27" s="25">
        <f>D27*1.25</f>
        <v>74450</v>
      </c>
      <c r="F27" s="24"/>
      <c r="G27" s="24"/>
      <c r="H27" s="24"/>
      <c r="I27" s="24"/>
      <c r="J27" s="24"/>
      <c r="K27" s="26"/>
    </row>
    <row r="28" spans="1:11" s="21" customFormat="1" ht="75" customHeight="1" x14ac:dyDescent="0.2">
      <c r="A28" s="22"/>
      <c r="B28" s="27" t="s">
        <v>64</v>
      </c>
      <c r="C28" s="24"/>
      <c r="D28" s="25">
        <v>58000</v>
      </c>
      <c r="E28" s="25">
        <f>D28*1.25</f>
        <v>72500</v>
      </c>
      <c r="F28" s="24"/>
      <c r="G28" s="24"/>
      <c r="H28" s="24"/>
      <c r="I28" s="24"/>
      <c r="J28" s="24"/>
      <c r="K28" s="26"/>
    </row>
    <row r="29" spans="1:11" s="21" customFormat="1" ht="30" customHeight="1" x14ac:dyDescent="0.2">
      <c r="A29" s="22" t="s">
        <v>65</v>
      </c>
      <c r="B29" s="23" t="s">
        <v>66</v>
      </c>
      <c r="C29" s="24" t="s">
        <v>17</v>
      </c>
      <c r="D29" s="25">
        <v>70000</v>
      </c>
      <c r="E29" s="25">
        <f>D29*1.25</f>
        <v>87500</v>
      </c>
      <c r="F29" s="24" t="s">
        <v>18</v>
      </c>
      <c r="G29" s="24" t="s">
        <v>19</v>
      </c>
      <c r="H29" s="24" t="s">
        <v>20</v>
      </c>
      <c r="I29" s="24" t="s">
        <v>21</v>
      </c>
      <c r="J29" s="24" t="s">
        <v>22</v>
      </c>
      <c r="K29" s="26" t="s">
        <v>67</v>
      </c>
    </row>
    <row r="30" spans="1:11" s="21" customFormat="1" ht="45" customHeight="1" x14ac:dyDescent="0.2">
      <c r="A30" s="22" t="s">
        <v>68</v>
      </c>
      <c r="B30" s="27" t="s">
        <v>69</v>
      </c>
      <c r="C30" s="24" t="s">
        <v>62</v>
      </c>
      <c r="D30" s="25">
        <v>150000</v>
      </c>
      <c r="E30" s="25">
        <f>D30*1.25</f>
        <v>187500</v>
      </c>
      <c r="F30" s="24" t="s">
        <v>18</v>
      </c>
      <c r="G30" s="24" t="s">
        <v>19</v>
      </c>
      <c r="H30" s="24" t="s">
        <v>20</v>
      </c>
      <c r="I30" s="24" t="s">
        <v>21</v>
      </c>
      <c r="J30" s="24" t="s">
        <v>22</v>
      </c>
      <c r="K30" s="26" t="s">
        <v>67</v>
      </c>
    </row>
    <row r="31" spans="1:11" s="21" customFormat="1" ht="48.75" customHeight="1" x14ac:dyDescent="0.2">
      <c r="A31" s="22" t="s">
        <v>709</v>
      </c>
      <c r="B31" s="27" t="s">
        <v>710</v>
      </c>
      <c r="C31" s="24" t="s">
        <v>565</v>
      </c>
      <c r="D31" s="25">
        <v>35000</v>
      </c>
      <c r="E31" s="25">
        <v>43750</v>
      </c>
      <c r="F31" s="24" t="s">
        <v>18</v>
      </c>
      <c r="G31" s="24" t="s">
        <v>19</v>
      </c>
      <c r="H31" s="24" t="s">
        <v>20</v>
      </c>
      <c r="I31" s="24" t="s">
        <v>21</v>
      </c>
      <c r="J31" s="24" t="s">
        <v>104</v>
      </c>
      <c r="K31" s="26" t="s">
        <v>711</v>
      </c>
    </row>
    <row r="32" spans="1:11" s="126" customFormat="1" ht="48.75" customHeight="1" x14ac:dyDescent="0.2">
      <c r="A32" s="120" t="s">
        <v>724</v>
      </c>
      <c r="B32" s="145" t="s">
        <v>725</v>
      </c>
      <c r="C32" s="124" t="s">
        <v>130</v>
      </c>
      <c r="D32" s="121">
        <v>50000</v>
      </c>
      <c r="E32" s="121">
        <v>62500</v>
      </c>
      <c r="F32" s="124" t="s">
        <v>18</v>
      </c>
      <c r="G32" s="124" t="s">
        <v>19</v>
      </c>
      <c r="H32" s="124" t="s">
        <v>20</v>
      </c>
      <c r="I32" s="124" t="s">
        <v>29</v>
      </c>
      <c r="J32" s="124" t="s">
        <v>75</v>
      </c>
      <c r="K32" s="125" t="s">
        <v>727</v>
      </c>
    </row>
    <row r="33" spans="1:11" s="21" customFormat="1" ht="21.75" customHeight="1" x14ac:dyDescent="0.2">
      <c r="A33" s="137" t="s">
        <v>70</v>
      </c>
      <c r="B33" s="138"/>
      <c r="C33" s="138"/>
      <c r="D33" s="29">
        <f>D9+D10+D13+D14+D19+D24+D25+D26+D29+D30+D31+D32</f>
        <v>7088022.1699999999</v>
      </c>
      <c r="E33" s="29">
        <f>E9+E10+E13+E14+E19+E24+E25+E26+E29+E30+E31+E32</f>
        <v>8860027.7125000004</v>
      </c>
      <c r="F33" s="138"/>
      <c r="G33" s="138"/>
      <c r="H33" s="138"/>
      <c r="I33" s="138"/>
      <c r="J33" s="138"/>
      <c r="K33" s="139"/>
    </row>
    <row r="34" spans="1:11" s="21" customFormat="1" ht="12" customHeight="1" x14ac:dyDescent="0.2">
      <c r="A34" s="28"/>
      <c r="B34" s="27"/>
      <c r="C34" s="24"/>
      <c r="D34" s="25"/>
      <c r="E34" s="25"/>
      <c r="F34" s="24"/>
      <c r="G34" s="24"/>
      <c r="H34" s="24"/>
      <c r="I34" s="24"/>
      <c r="J34" s="24"/>
      <c r="K34" s="26"/>
    </row>
    <row r="35" spans="1:11" s="21" customFormat="1" ht="21.75" customHeight="1" x14ac:dyDescent="0.2">
      <c r="A35" s="167" t="s">
        <v>71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/>
    </row>
    <row r="36" spans="1:11" s="21" customFormat="1" ht="30" customHeight="1" x14ac:dyDescent="0.2">
      <c r="A36" s="22" t="s">
        <v>72</v>
      </c>
      <c r="B36" s="23" t="s">
        <v>73</v>
      </c>
      <c r="C36" s="24" t="s">
        <v>74</v>
      </c>
      <c r="D36" s="25">
        <v>120000</v>
      </c>
      <c r="E36" s="25">
        <f>D36*1.25</f>
        <v>150000</v>
      </c>
      <c r="F36" s="24" t="s">
        <v>18</v>
      </c>
      <c r="G36" s="24" t="s">
        <v>19</v>
      </c>
      <c r="H36" s="24" t="s">
        <v>20</v>
      </c>
      <c r="I36" s="24" t="s">
        <v>21</v>
      </c>
      <c r="J36" s="24" t="s">
        <v>75</v>
      </c>
      <c r="K36" s="26" t="s">
        <v>76</v>
      </c>
    </row>
    <row r="37" spans="1:11" s="21" customFormat="1" ht="22.5" customHeight="1" x14ac:dyDescent="0.2">
      <c r="A37" s="30" t="s">
        <v>77</v>
      </c>
      <c r="B37" s="31"/>
      <c r="C37" s="31"/>
      <c r="D37" s="29">
        <f>D36</f>
        <v>120000</v>
      </c>
      <c r="E37" s="29">
        <f>E36</f>
        <v>150000</v>
      </c>
      <c r="F37" s="31"/>
      <c r="G37" s="31"/>
      <c r="H37" s="31"/>
      <c r="I37" s="31"/>
      <c r="J37" s="31"/>
      <c r="K37" s="32"/>
    </row>
    <row r="38" spans="1:11" s="21" customFormat="1" ht="21" customHeight="1" x14ac:dyDescent="0.2">
      <c r="A38" s="33" t="s">
        <v>78</v>
      </c>
      <c r="B38" s="33"/>
      <c r="C38" s="34"/>
      <c r="D38" s="35">
        <f>D33+D37</f>
        <v>7208022.1699999999</v>
      </c>
      <c r="E38" s="35">
        <f>E33+E37</f>
        <v>9010027.7125000004</v>
      </c>
      <c r="F38" s="34"/>
      <c r="G38" s="34"/>
      <c r="H38" s="34"/>
      <c r="I38" s="34"/>
      <c r="J38" s="36"/>
      <c r="K38" s="37"/>
    </row>
    <row r="39" spans="1:11" s="21" customFormat="1" ht="15" customHeight="1" x14ac:dyDescent="0.2">
      <c r="A39" s="28"/>
      <c r="B39" s="27"/>
      <c r="C39" s="24"/>
      <c r="D39" s="25"/>
      <c r="E39" s="25"/>
      <c r="F39" s="24"/>
      <c r="G39" s="24"/>
      <c r="H39" s="24"/>
      <c r="I39" s="24"/>
      <c r="J39" s="24"/>
      <c r="K39" s="26"/>
    </row>
    <row r="40" spans="1:11" s="21" customFormat="1" ht="21" customHeight="1" x14ac:dyDescent="0.2">
      <c r="A40" s="33" t="s">
        <v>79</v>
      </c>
      <c r="B40" s="33"/>
      <c r="C40" s="34"/>
      <c r="D40" s="35"/>
      <c r="E40" s="35"/>
      <c r="F40" s="34"/>
      <c r="G40" s="34"/>
      <c r="H40" s="34"/>
      <c r="I40" s="34"/>
      <c r="J40" s="170"/>
      <c r="K40" s="171"/>
    </row>
    <row r="41" spans="1:11" s="21" customFormat="1" ht="21" customHeight="1" x14ac:dyDescent="0.2">
      <c r="A41" s="38" t="s">
        <v>80</v>
      </c>
      <c r="B41" s="39"/>
      <c r="C41" s="40"/>
      <c r="D41" s="41"/>
      <c r="E41" s="41"/>
      <c r="F41" s="40"/>
      <c r="G41" s="40"/>
      <c r="H41" s="40"/>
      <c r="I41" s="40"/>
      <c r="J41" s="156"/>
      <c r="K41" s="157"/>
    </row>
    <row r="42" spans="1:11" s="21" customFormat="1" ht="30" customHeight="1" x14ac:dyDescent="0.2">
      <c r="A42" s="22" t="s">
        <v>81</v>
      </c>
      <c r="B42" s="27" t="s">
        <v>82</v>
      </c>
      <c r="C42" s="24" t="s">
        <v>62</v>
      </c>
      <c r="D42" s="25">
        <v>72000</v>
      </c>
      <c r="E42" s="25">
        <f t="shared" ref="E42:E63" si="1">D42*1.25</f>
        <v>90000</v>
      </c>
      <c r="F42" s="24" t="s">
        <v>18</v>
      </c>
      <c r="G42" s="24" t="s">
        <v>19</v>
      </c>
      <c r="H42" s="24" t="s">
        <v>20</v>
      </c>
      <c r="I42" s="24" t="s">
        <v>21</v>
      </c>
      <c r="J42" s="24" t="s">
        <v>83</v>
      </c>
      <c r="K42" s="26" t="s">
        <v>84</v>
      </c>
    </row>
    <row r="43" spans="1:11" s="21" customFormat="1" ht="45" customHeight="1" x14ac:dyDescent="0.2">
      <c r="A43" s="22" t="s">
        <v>85</v>
      </c>
      <c r="B43" s="27" t="s">
        <v>86</v>
      </c>
      <c r="C43" s="24" t="s">
        <v>87</v>
      </c>
      <c r="D43" s="25">
        <v>2000000</v>
      </c>
      <c r="E43" s="25">
        <f t="shared" si="1"/>
        <v>2500000</v>
      </c>
      <c r="F43" s="24" t="s">
        <v>27</v>
      </c>
      <c r="G43" s="24" t="s">
        <v>19</v>
      </c>
      <c r="H43" s="24" t="s">
        <v>20</v>
      </c>
      <c r="I43" s="24" t="s">
        <v>21</v>
      </c>
      <c r="J43" s="24" t="s">
        <v>75</v>
      </c>
      <c r="K43" s="26" t="s">
        <v>88</v>
      </c>
    </row>
    <row r="44" spans="1:11" s="21" customFormat="1" ht="45" customHeight="1" x14ac:dyDescent="0.2">
      <c r="A44" s="22" t="s">
        <v>89</v>
      </c>
      <c r="B44" s="27" t="s">
        <v>90</v>
      </c>
      <c r="C44" s="24" t="s">
        <v>91</v>
      </c>
      <c r="D44" s="25">
        <v>48000</v>
      </c>
      <c r="E44" s="25">
        <f t="shared" si="1"/>
        <v>60000</v>
      </c>
      <c r="F44" s="24" t="s">
        <v>18</v>
      </c>
      <c r="G44" s="24" t="s">
        <v>19</v>
      </c>
      <c r="H44" s="24" t="s">
        <v>20</v>
      </c>
      <c r="I44" s="24" t="s">
        <v>21</v>
      </c>
      <c r="J44" s="24" t="s">
        <v>75</v>
      </c>
      <c r="K44" s="26" t="s">
        <v>88</v>
      </c>
    </row>
    <row r="45" spans="1:11" s="21" customFormat="1" ht="45" customHeight="1" x14ac:dyDescent="0.2">
      <c r="A45" s="22" t="s">
        <v>92</v>
      </c>
      <c r="B45" s="27" t="s">
        <v>93</v>
      </c>
      <c r="C45" s="24" t="s">
        <v>94</v>
      </c>
      <c r="D45" s="25">
        <v>40000</v>
      </c>
      <c r="E45" s="25">
        <f t="shared" si="1"/>
        <v>50000</v>
      </c>
      <c r="F45" s="24" t="s">
        <v>18</v>
      </c>
      <c r="G45" s="24" t="s">
        <v>19</v>
      </c>
      <c r="H45" s="24" t="s">
        <v>20</v>
      </c>
      <c r="I45" s="24" t="s">
        <v>21</v>
      </c>
      <c r="J45" s="24" t="s">
        <v>75</v>
      </c>
      <c r="K45" s="26" t="s">
        <v>88</v>
      </c>
    </row>
    <row r="46" spans="1:11" s="21" customFormat="1" ht="45" customHeight="1" x14ac:dyDescent="0.2">
      <c r="A46" s="22" t="s">
        <v>95</v>
      </c>
      <c r="B46" s="27" t="s">
        <v>96</v>
      </c>
      <c r="C46" s="24" t="s">
        <v>87</v>
      </c>
      <c r="D46" s="122">
        <v>2952000</v>
      </c>
      <c r="E46" s="122">
        <f t="shared" si="1"/>
        <v>3690000</v>
      </c>
      <c r="F46" s="24" t="s">
        <v>27</v>
      </c>
      <c r="G46" s="24" t="s">
        <v>19</v>
      </c>
      <c r="H46" s="24" t="s">
        <v>20</v>
      </c>
      <c r="I46" s="24" t="s">
        <v>21</v>
      </c>
      <c r="J46" s="127" t="s">
        <v>22</v>
      </c>
      <c r="K46" s="128" t="s">
        <v>49</v>
      </c>
    </row>
    <row r="47" spans="1:11" s="21" customFormat="1" ht="30.75" customHeight="1" x14ac:dyDescent="0.2">
      <c r="A47" s="22" t="s">
        <v>563</v>
      </c>
      <c r="B47" s="27"/>
      <c r="C47" s="24"/>
      <c r="D47" s="25">
        <v>3300000</v>
      </c>
      <c r="E47" s="25">
        <v>4125000</v>
      </c>
      <c r="F47" s="24"/>
      <c r="G47" s="24"/>
      <c r="H47" s="24"/>
      <c r="I47" s="24"/>
      <c r="J47" s="24" t="s">
        <v>104</v>
      </c>
      <c r="K47" s="26" t="s">
        <v>601</v>
      </c>
    </row>
    <row r="48" spans="1:11" s="21" customFormat="1" ht="45" customHeight="1" x14ac:dyDescent="0.2">
      <c r="A48" s="22" t="s">
        <v>97</v>
      </c>
      <c r="B48" s="27" t="s">
        <v>98</v>
      </c>
      <c r="C48" s="24" t="s">
        <v>91</v>
      </c>
      <c r="D48" s="25">
        <v>56000</v>
      </c>
      <c r="E48" s="25">
        <f t="shared" si="1"/>
        <v>70000</v>
      </c>
      <c r="F48" s="24" t="s">
        <v>18</v>
      </c>
      <c r="G48" s="24" t="s">
        <v>19</v>
      </c>
      <c r="H48" s="24" t="s">
        <v>20</v>
      </c>
      <c r="I48" s="24" t="s">
        <v>21</v>
      </c>
      <c r="J48" s="24" t="s">
        <v>22</v>
      </c>
      <c r="K48" s="26" t="s">
        <v>99</v>
      </c>
    </row>
    <row r="49" spans="1:11" s="21" customFormat="1" ht="45" customHeight="1" x14ac:dyDescent="0.2">
      <c r="A49" s="22" t="s">
        <v>100</v>
      </c>
      <c r="B49" s="27" t="s">
        <v>101</v>
      </c>
      <c r="C49" s="24" t="s">
        <v>94</v>
      </c>
      <c r="D49" s="25">
        <v>32000</v>
      </c>
      <c r="E49" s="25">
        <f t="shared" si="1"/>
        <v>40000</v>
      </c>
      <c r="F49" s="24" t="s">
        <v>18</v>
      </c>
      <c r="G49" s="24" t="s">
        <v>19</v>
      </c>
      <c r="H49" s="24" t="s">
        <v>20</v>
      </c>
      <c r="I49" s="24" t="s">
        <v>21</v>
      </c>
      <c r="J49" s="24" t="s">
        <v>22</v>
      </c>
      <c r="K49" s="26" t="s">
        <v>99</v>
      </c>
    </row>
    <row r="50" spans="1:11" s="21" customFormat="1" ht="45" customHeight="1" x14ac:dyDescent="0.2">
      <c r="A50" s="22" t="s">
        <v>102</v>
      </c>
      <c r="B50" s="27" t="s">
        <v>103</v>
      </c>
      <c r="C50" s="24" t="s">
        <v>87</v>
      </c>
      <c r="D50" s="25">
        <v>2152000</v>
      </c>
      <c r="E50" s="25">
        <f t="shared" si="1"/>
        <v>2690000</v>
      </c>
      <c r="F50" s="24" t="s">
        <v>27</v>
      </c>
      <c r="G50" s="24" t="s">
        <v>19</v>
      </c>
      <c r="H50" s="24" t="s">
        <v>20</v>
      </c>
      <c r="I50" s="24" t="s">
        <v>21</v>
      </c>
      <c r="J50" s="24" t="s">
        <v>104</v>
      </c>
      <c r="K50" s="26" t="s">
        <v>105</v>
      </c>
    </row>
    <row r="51" spans="1:11" s="21" customFormat="1" ht="60" customHeight="1" x14ac:dyDescent="0.2">
      <c r="A51" s="22" t="s">
        <v>106</v>
      </c>
      <c r="B51" s="27" t="s">
        <v>107</v>
      </c>
      <c r="C51" s="24" t="s">
        <v>91</v>
      </c>
      <c r="D51" s="25">
        <v>56000</v>
      </c>
      <c r="E51" s="25">
        <f t="shared" si="1"/>
        <v>70000</v>
      </c>
      <c r="F51" s="24" t="s">
        <v>18</v>
      </c>
      <c r="G51" s="24" t="s">
        <v>19</v>
      </c>
      <c r="H51" s="24" t="s">
        <v>20</v>
      </c>
      <c r="I51" s="24" t="s">
        <v>21</v>
      </c>
      <c r="J51" s="24" t="s">
        <v>104</v>
      </c>
      <c r="K51" s="26" t="s">
        <v>105</v>
      </c>
    </row>
    <row r="52" spans="1:11" s="21" customFormat="1" ht="45" customHeight="1" x14ac:dyDescent="0.2">
      <c r="A52" s="22" t="s">
        <v>108</v>
      </c>
      <c r="B52" s="27" t="s">
        <v>109</v>
      </c>
      <c r="C52" s="24" t="s">
        <v>94</v>
      </c>
      <c r="D52" s="25">
        <v>32000</v>
      </c>
      <c r="E52" s="25">
        <f t="shared" si="1"/>
        <v>40000</v>
      </c>
      <c r="F52" s="24" t="s">
        <v>18</v>
      </c>
      <c r="G52" s="24" t="s">
        <v>19</v>
      </c>
      <c r="H52" s="24" t="s">
        <v>20</v>
      </c>
      <c r="I52" s="24" t="s">
        <v>21</v>
      </c>
      <c r="J52" s="24" t="s">
        <v>104</v>
      </c>
      <c r="K52" s="26" t="s">
        <v>105</v>
      </c>
    </row>
    <row r="53" spans="1:11" s="21" customFormat="1" ht="45" customHeight="1" x14ac:dyDescent="0.2">
      <c r="A53" s="22" t="s">
        <v>110</v>
      </c>
      <c r="B53" s="27" t="s">
        <v>111</v>
      </c>
      <c r="C53" s="24" t="s">
        <v>87</v>
      </c>
      <c r="D53" s="25">
        <v>1281000</v>
      </c>
      <c r="E53" s="25">
        <f t="shared" si="1"/>
        <v>1601250</v>
      </c>
      <c r="F53" s="24" t="s">
        <v>27</v>
      </c>
      <c r="G53" s="24" t="s">
        <v>19</v>
      </c>
      <c r="H53" s="24" t="s">
        <v>20</v>
      </c>
      <c r="I53" s="24" t="s">
        <v>21</v>
      </c>
      <c r="J53" s="24" t="s">
        <v>75</v>
      </c>
      <c r="K53" s="26" t="s">
        <v>112</v>
      </c>
    </row>
    <row r="54" spans="1:11" s="21" customFormat="1" ht="60" customHeight="1" x14ac:dyDescent="0.2">
      <c r="A54" s="22" t="s">
        <v>113</v>
      </c>
      <c r="B54" s="27" t="s">
        <v>114</v>
      </c>
      <c r="C54" s="24" t="s">
        <v>91</v>
      </c>
      <c r="D54" s="25">
        <v>44000</v>
      </c>
      <c r="E54" s="25">
        <f t="shared" si="1"/>
        <v>55000</v>
      </c>
      <c r="F54" s="24" t="s">
        <v>18</v>
      </c>
      <c r="G54" s="24" t="s">
        <v>19</v>
      </c>
      <c r="H54" s="24" t="s">
        <v>20</v>
      </c>
      <c r="I54" s="24" t="s">
        <v>21</v>
      </c>
      <c r="J54" s="24" t="s">
        <v>75</v>
      </c>
      <c r="K54" s="26" t="s">
        <v>112</v>
      </c>
    </row>
    <row r="55" spans="1:11" s="21" customFormat="1" ht="45" customHeight="1" x14ac:dyDescent="0.2">
      <c r="A55" s="22" t="s">
        <v>115</v>
      </c>
      <c r="B55" s="27" t="s">
        <v>116</v>
      </c>
      <c r="C55" s="24" t="s">
        <v>94</v>
      </c>
      <c r="D55" s="25">
        <v>35000</v>
      </c>
      <c r="E55" s="25">
        <f t="shared" si="1"/>
        <v>43750</v>
      </c>
      <c r="F55" s="24" t="s">
        <v>18</v>
      </c>
      <c r="G55" s="24" t="s">
        <v>19</v>
      </c>
      <c r="H55" s="24" t="s">
        <v>20</v>
      </c>
      <c r="I55" s="24" t="s">
        <v>21</v>
      </c>
      <c r="J55" s="24" t="s">
        <v>117</v>
      </c>
      <c r="K55" s="26" t="s">
        <v>112</v>
      </c>
    </row>
    <row r="56" spans="1:11" s="21" customFormat="1" ht="30" customHeight="1" x14ac:dyDescent="0.2">
      <c r="A56" s="22" t="s">
        <v>118</v>
      </c>
      <c r="B56" s="27" t="s">
        <v>119</v>
      </c>
      <c r="C56" s="24" t="s">
        <v>62</v>
      </c>
      <c r="D56" s="25">
        <v>35000</v>
      </c>
      <c r="E56" s="25">
        <f t="shared" si="1"/>
        <v>43750</v>
      </c>
      <c r="F56" s="24" t="s">
        <v>18</v>
      </c>
      <c r="G56" s="24" t="s">
        <v>19</v>
      </c>
      <c r="H56" s="24" t="s">
        <v>20</v>
      </c>
      <c r="I56" s="24" t="s">
        <v>21</v>
      </c>
      <c r="J56" s="24" t="s">
        <v>104</v>
      </c>
      <c r="K56" s="26" t="s">
        <v>84</v>
      </c>
    </row>
    <row r="57" spans="1:11" s="21" customFormat="1" ht="30" customHeight="1" x14ac:dyDescent="0.2">
      <c r="A57" s="22" t="s">
        <v>120</v>
      </c>
      <c r="B57" s="27" t="s">
        <v>121</v>
      </c>
      <c r="C57" s="24" t="s">
        <v>94</v>
      </c>
      <c r="D57" s="25">
        <v>30000</v>
      </c>
      <c r="E57" s="25">
        <f t="shared" si="1"/>
        <v>37500</v>
      </c>
      <c r="F57" s="24" t="s">
        <v>18</v>
      </c>
      <c r="G57" s="24" t="s">
        <v>19</v>
      </c>
      <c r="H57" s="24" t="s">
        <v>20</v>
      </c>
      <c r="I57" s="24" t="s">
        <v>21</v>
      </c>
      <c r="J57" s="24" t="s">
        <v>104</v>
      </c>
      <c r="K57" s="26" t="s">
        <v>84</v>
      </c>
    </row>
    <row r="58" spans="1:11" s="21" customFormat="1" ht="30" customHeight="1" x14ac:dyDescent="0.2">
      <c r="A58" s="22" t="s">
        <v>122</v>
      </c>
      <c r="B58" s="27" t="s">
        <v>123</v>
      </c>
      <c r="C58" s="24" t="s">
        <v>87</v>
      </c>
      <c r="D58" s="25">
        <v>625000</v>
      </c>
      <c r="E58" s="25">
        <f t="shared" si="1"/>
        <v>781250</v>
      </c>
      <c r="F58" s="24" t="s">
        <v>27</v>
      </c>
      <c r="G58" s="24" t="s">
        <v>19</v>
      </c>
      <c r="H58" s="24" t="s">
        <v>20</v>
      </c>
      <c r="I58" s="24" t="s">
        <v>21</v>
      </c>
      <c r="J58" s="24" t="s">
        <v>124</v>
      </c>
      <c r="K58" s="26" t="s">
        <v>125</v>
      </c>
    </row>
    <row r="59" spans="1:11" s="21" customFormat="1" ht="45" customHeight="1" x14ac:dyDescent="0.2">
      <c r="A59" s="22" t="s">
        <v>126</v>
      </c>
      <c r="B59" s="27" t="s">
        <v>127</v>
      </c>
      <c r="C59" s="24" t="s">
        <v>91</v>
      </c>
      <c r="D59" s="25">
        <v>22000</v>
      </c>
      <c r="E59" s="25">
        <f t="shared" si="1"/>
        <v>27500</v>
      </c>
      <c r="F59" s="24" t="s">
        <v>18</v>
      </c>
      <c r="G59" s="24" t="s">
        <v>19</v>
      </c>
      <c r="H59" s="24" t="s">
        <v>20</v>
      </c>
      <c r="I59" s="24" t="s">
        <v>21</v>
      </c>
      <c r="J59" s="24" t="s">
        <v>124</v>
      </c>
      <c r="K59" s="26" t="s">
        <v>125</v>
      </c>
    </row>
    <row r="60" spans="1:11" s="21" customFormat="1" ht="30" customHeight="1" x14ac:dyDescent="0.2">
      <c r="A60" s="22" t="s">
        <v>128</v>
      </c>
      <c r="B60" s="27" t="s">
        <v>129</v>
      </c>
      <c r="C60" s="24" t="s">
        <v>130</v>
      </c>
      <c r="D60" s="25">
        <v>138786.4</v>
      </c>
      <c r="E60" s="25">
        <f t="shared" si="1"/>
        <v>173483</v>
      </c>
      <c r="F60" s="24" t="s">
        <v>18</v>
      </c>
      <c r="G60" s="24" t="s">
        <v>19</v>
      </c>
      <c r="H60" s="24" t="s">
        <v>20</v>
      </c>
      <c r="I60" s="24" t="s">
        <v>29</v>
      </c>
      <c r="J60" s="24" t="s">
        <v>83</v>
      </c>
      <c r="K60" s="26" t="s">
        <v>131</v>
      </c>
    </row>
    <row r="61" spans="1:11" s="21" customFormat="1" ht="30" customHeight="1" x14ac:dyDescent="0.2">
      <c r="A61" s="22" t="s">
        <v>132</v>
      </c>
      <c r="B61" s="27" t="s">
        <v>133</v>
      </c>
      <c r="C61" s="24" t="s">
        <v>91</v>
      </c>
      <c r="D61" s="25">
        <v>909288.8</v>
      </c>
      <c r="E61" s="25">
        <f t="shared" si="1"/>
        <v>1136611</v>
      </c>
      <c r="F61" s="24" t="s">
        <v>27</v>
      </c>
      <c r="G61" s="24" t="s">
        <v>19</v>
      </c>
      <c r="H61" s="24" t="s">
        <v>20</v>
      </c>
      <c r="I61" s="24" t="s">
        <v>29</v>
      </c>
      <c r="J61" s="24" t="s">
        <v>22</v>
      </c>
      <c r="K61" s="26" t="s">
        <v>134</v>
      </c>
    </row>
    <row r="62" spans="1:11" s="21" customFormat="1" ht="45" customHeight="1" x14ac:dyDescent="0.2">
      <c r="A62" s="22" t="s">
        <v>135</v>
      </c>
      <c r="B62" s="27" t="s">
        <v>136</v>
      </c>
      <c r="C62" s="24" t="s">
        <v>91</v>
      </c>
      <c r="D62" s="25">
        <v>201000</v>
      </c>
      <c r="E62" s="25">
        <f t="shared" si="1"/>
        <v>251250</v>
      </c>
      <c r="F62" s="24" t="s">
        <v>137</v>
      </c>
      <c r="G62" s="24" t="s">
        <v>19</v>
      </c>
      <c r="H62" s="24" t="s">
        <v>20</v>
      </c>
      <c r="I62" s="24" t="s">
        <v>29</v>
      </c>
      <c r="J62" s="24" t="s">
        <v>22</v>
      </c>
      <c r="K62" s="26" t="s">
        <v>134</v>
      </c>
    </row>
    <row r="63" spans="1:11" s="21" customFormat="1" ht="57.75" customHeight="1" x14ac:dyDescent="0.2">
      <c r="A63" s="22" t="s">
        <v>567</v>
      </c>
      <c r="B63" s="27" t="s">
        <v>566</v>
      </c>
      <c r="C63" s="24" t="s">
        <v>62</v>
      </c>
      <c r="D63" s="25">
        <v>50000</v>
      </c>
      <c r="E63" s="25">
        <f t="shared" si="1"/>
        <v>62500</v>
      </c>
      <c r="F63" s="24" t="s">
        <v>18</v>
      </c>
      <c r="G63" s="24" t="s">
        <v>19</v>
      </c>
      <c r="H63" s="24" t="s">
        <v>20</v>
      </c>
      <c r="I63" s="24" t="s">
        <v>21</v>
      </c>
      <c r="J63" s="24" t="s">
        <v>83</v>
      </c>
      <c r="K63" s="26" t="s">
        <v>564</v>
      </c>
    </row>
    <row r="64" spans="1:11" s="21" customFormat="1" ht="23.25" customHeight="1" x14ac:dyDescent="0.2">
      <c r="A64" s="30" t="s">
        <v>138</v>
      </c>
      <c r="B64" s="31"/>
      <c r="C64" s="31"/>
      <c r="D64" s="42">
        <f>SUM(D42:D45,D47:D63)</f>
        <v>11159075.200000001</v>
      </c>
      <c r="E64" s="42">
        <f>SUM(E42:E45,E47:E63)</f>
        <v>13948844</v>
      </c>
      <c r="F64" s="31"/>
      <c r="G64" s="31"/>
      <c r="H64" s="31"/>
      <c r="I64" s="31"/>
      <c r="J64" s="31"/>
      <c r="K64" s="32"/>
    </row>
    <row r="65" spans="1:11" s="21" customFormat="1" ht="15" customHeight="1" x14ac:dyDescent="0.2">
      <c r="A65" s="28"/>
      <c r="B65" s="27"/>
      <c r="C65" s="24"/>
      <c r="D65" s="25"/>
      <c r="E65" s="25"/>
      <c r="F65" s="24"/>
      <c r="G65" s="24"/>
      <c r="H65" s="24"/>
      <c r="I65" s="24"/>
      <c r="J65" s="24"/>
      <c r="K65" s="26"/>
    </row>
    <row r="66" spans="1:11" s="21" customFormat="1" ht="24" customHeight="1" x14ac:dyDescent="0.2">
      <c r="A66" s="158" t="s">
        <v>139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60"/>
    </row>
    <row r="67" spans="1:11" s="21" customFormat="1" ht="30" customHeight="1" x14ac:dyDescent="0.2">
      <c r="A67" s="22" t="s">
        <v>140</v>
      </c>
      <c r="B67" s="27" t="s">
        <v>141</v>
      </c>
      <c r="C67" s="24" t="s">
        <v>94</v>
      </c>
      <c r="D67" s="25">
        <v>160000</v>
      </c>
      <c r="E67" s="25">
        <f t="shared" ref="E67:E85" si="2">D67*1.25</f>
        <v>200000</v>
      </c>
      <c r="F67" s="24" t="s">
        <v>18</v>
      </c>
      <c r="G67" s="24" t="s">
        <v>19</v>
      </c>
      <c r="H67" s="24" t="s">
        <v>20</v>
      </c>
      <c r="I67" s="24" t="s">
        <v>21</v>
      </c>
      <c r="J67" s="24" t="s">
        <v>142</v>
      </c>
      <c r="K67" s="26" t="s">
        <v>143</v>
      </c>
    </row>
    <row r="68" spans="1:11" s="21" customFormat="1" ht="30" customHeight="1" x14ac:dyDescent="0.2">
      <c r="A68" s="22" t="s">
        <v>144</v>
      </c>
      <c r="B68" s="23" t="s">
        <v>145</v>
      </c>
      <c r="C68" s="24" t="s">
        <v>146</v>
      </c>
      <c r="D68" s="25">
        <v>84000</v>
      </c>
      <c r="E68" s="25">
        <f t="shared" si="2"/>
        <v>105000</v>
      </c>
      <c r="F68" s="24" t="s">
        <v>18</v>
      </c>
      <c r="G68" s="24" t="s">
        <v>19</v>
      </c>
      <c r="H68" s="24" t="s">
        <v>20</v>
      </c>
      <c r="I68" s="24" t="s">
        <v>21</v>
      </c>
      <c r="J68" s="24" t="s">
        <v>142</v>
      </c>
      <c r="K68" s="26" t="s">
        <v>143</v>
      </c>
    </row>
    <row r="69" spans="1:11" s="21" customFormat="1" ht="60" customHeight="1" x14ac:dyDescent="0.2">
      <c r="A69" s="22" t="s">
        <v>147</v>
      </c>
      <c r="B69" s="27" t="s">
        <v>148</v>
      </c>
      <c r="C69" s="24" t="s">
        <v>149</v>
      </c>
      <c r="D69" s="25">
        <v>457600</v>
      </c>
      <c r="E69" s="25">
        <f t="shared" si="2"/>
        <v>572000</v>
      </c>
      <c r="F69" s="24" t="s">
        <v>18</v>
      </c>
      <c r="G69" s="24" t="s">
        <v>19</v>
      </c>
      <c r="H69" s="24" t="s">
        <v>150</v>
      </c>
      <c r="I69" s="24" t="s">
        <v>21</v>
      </c>
      <c r="J69" s="127" t="s">
        <v>142</v>
      </c>
      <c r="K69" s="26" t="s">
        <v>151</v>
      </c>
    </row>
    <row r="70" spans="1:11" s="21" customFormat="1" ht="30.75" customHeight="1" x14ac:dyDescent="0.2">
      <c r="A70" s="22" t="s">
        <v>563</v>
      </c>
      <c r="B70" s="27"/>
      <c r="C70" s="24"/>
      <c r="D70" s="25"/>
      <c r="E70" s="25"/>
      <c r="F70" s="24"/>
      <c r="G70" s="24"/>
      <c r="H70" s="24"/>
      <c r="I70" s="24"/>
      <c r="J70" s="24" t="s">
        <v>117</v>
      </c>
      <c r="K70" s="26"/>
    </row>
    <row r="71" spans="1:11" s="21" customFormat="1" ht="30" customHeight="1" x14ac:dyDescent="0.2">
      <c r="A71" s="22" t="s">
        <v>152</v>
      </c>
      <c r="B71" s="27" t="s">
        <v>153</v>
      </c>
      <c r="C71" s="24" t="s">
        <v>154</v>
      </c>
      <c r="D71" s="25">
        <v>400000</v>
      </c>
      <c r="E71" s="25">
        <f t="shared" si="2"/>
        <v>500000</v>
      </c>
      <c r="F71" s="24" t="s">
        <v>27</v>
      </c>
      <c r="G71" s="24" t="s">
        <v>19</v>
      </c>
      <c r="H71" s="24" t="s">
        <v>20</v>
      </c>
      <c r="I71" s="24" t="s">
        <v>21</v>
      </c>
      <c r="J71" s="24" t="s">
        <v>22</v>
      </c>
      <c r="K71" s="26" t="s">
        <v>49</v>
      </c>
    </row>
    <row r="72" spans="1:11" s="21" customFormat="1" ht="45" customHeight="1" x14ac:dyDescent="0.2">
      <c r="A72" s="22" t="s">
        <v>155</v>
      </c>
      <c r="B72" s="23" t="s">
        <v>156</v>
      </c>
      <c r="C72" s="24" t="s">
        <v>157</v>
      </c>
      <c r="D72" s="25">
        <v>44000</v>
      </c>
      <c r="E72" s="25">
        <f t="shared" si="2"/>
        <v>55000</v>
      </c>
      <c r="F72" s="24" t="s">
        <v>18</v>
      </c>
      <c r="G72" s="24" t="s">
        <v>19</v>
      </c>
      <c r="H72" s="24" t="s">
        <v>20</v>
      </c>
      <c r="I72" s="24" t="s">
        <v>21</v>
      </c>
      <c r="J72" s="24" t="s">
        <v>83</v>
      </c>
      <c r="K72" s="26" t="s">
        <v>158</v>
      </c>
    </row>
    <row r="73" spans="1:11" s="21" customFormat="1" ht="45" customHeight="1" x14ac:dyDescent="0.2">
      <c r="A73" s="22" t="s">
        <v>159</v>
      </c>
      <c r="B73" s="27" t="s">
        <v>160</v>
      </c>
      <c r="C73" s="24" t="s">
        <v>161</v>
      </c>
      <c r="D73" s="25">
        <v>1280000</v>
      </c>
      <c r="E73" s="25">
        <f t="shared" si="2"/>
        <v>1600000</v>
      </c>
      <c r="F73" s="24" t="s">
        <v>162</v>
      </c>
      <c r="G73" s="24" t="s">
        <v>19</v>
      </c>
      <c r="H73" s="24" t="s">
        <v>150</v>
      </c>
      <c r="I73" s="24" t="s">
        <v>21</v>
      </c>
      <c r="J73" s="24" t="s">
        <v>117</v>
      </c>
      <c r="K73" s="26" t="s">
        <v>151</v>
      </c>
    </row>
    <row r="74" spans="1:11" s="21" customFormat="1" ht="45" customHeight="1" x14ac:dyDescent="0.2">
      <c r="A74" s="22" t="s">
        <v>163</v>
      </c>
      <c r="B74" s="27" t="s">
        <v>164</v>
      </c>
      <c r="C74" s="24" t="s">
        <v>62</v>
      </c>
      <c r="D74" s="25">
        <v>40000</v>
      </c>
      <c r="E74" s="25">
        <f t="shared" si="2"/>
        <v>50000</v>
      </c>
      <c r="F74" s="24" t="s">
        <v>18</v>
      </c>
      <c r="G74" s="24" t="s">
        <v>19</v>
      </c>
      <c r="H74" s="24" t="s">
        <v>20</v>
      </c>
      <c r="I74" s="24" t="s">
        <v>21</v>
      </c>
      <c r="J74" s="127" t="s">
        <v>22</v>
      </c>
      <c r="K74" s="128" t="s">
        <v>165</v>
      </c>
    </row>
    <row r="75" spans="1:11" s="21" customFormat="1" ht="30.75" customHeight="1" x14ac:dyDescent="0.2">
      <c r="A75" s="22" t="s">
        <v>563</v>
      </c>
      <c r="B75" s="27"/>
      <c r="C75" s="24"/>
      <c r="D75" s="25"/>
      <c r="E75" s="25"/>
      <c r="F75" s="24"/>
      <c r="G75" s="24"/>
      <c r="H75" s="24"/>
      <c r="I75" s="24"/>
      <c r="J75" s="24" t="s">
        <v>83</v>
      </c>
      <c r="K75" s="26" t="s">
        <v>299</v>
      </c>
    </row>
    <row r="76" spans="1:11" s="21" customFormat="1" ht="75" customHeight="1" x14ac:dyDescent="0.2">
      <c r="A76" s="22" t="s">
        <v>166</v>
      </c>
      <c r="B76" s="27" t="s">
        <v>167</v>
      </c>
      <c r="C76" s="24" t="s">
        <v>168</v>
      </c>
      <c r="D76" s="25">
        <v>330400</v>
      </c>
      <c r="E76" s="25">
        <f t="shared" si="2"/>
        <v>413000</v>
      </c>
      <c r="F76" s="24" t="s">
        <v>18</v>
      </c>
      <c r="G76" s="24" t="s">
        <v>19</v>
      </c>
      <c r="H76" s="24" t="s">
        <v>20</v>
      </c>
      <c r="I76" s="24" t="s">
        <v>21</v>
      </c>
      <c r="J76" s="24" t="s">
        <v>22</v>
      </c>
      <c r="K76" s="26" t="s">
        <v>67</v>
      </c>
    </row>
    <row r="77" spans="1:11" s="21" customFormat="1" ht="45" customHeight="1" x14ac:dyDescent="0.2">
      <c r="A77" s="22" t="s">
        <v>169</v>
      </c>
      <c r="B77" s="27" t="s">
        <v>170</v>
      </c>
      <c r="C77" s="24" t="s">
        <v>171</v>
      </c>
      <c r="D77" s="25">
        <v>2560000</v>
      </c>
      <c r="E77" s="25">
        <f t="shared" si="2"/>
        <v>3200000</v>
      </c>
      <c r="F77" s="24" t="s">
        <v>172</v>
      </c>
      <c r="G77" s="24" t="s">
        <v>19</v>
      </c>
      <c r="H77" s="24" t="s">
        <v>150</v>
      </c>
      <c r="I77" s="24" t="s">
        <v>21</v>
      </c>
      <c r="J77" s="127" t="s">
        <v>173</v>
      </c>
      <c r="K77" s="26" t="s">
        <v>151</v>
      </c>
    </row>
    <row r="78" spans="1:11" s="21" customFormat="1" ht="30.75" customHeight="1" x14ac:dyDescent="0.2">
      <c r="A78" s="22" t="s">
        <v>563</v>
      </c>
      <c r="B78" s="27"/>
      <c r="C78" s="24"/>
      <c r="D78" s="25"/>
      <c r="E78" s="25"/>
      <c r="F78" s="24"/>
      <c r="G78" s="24"/>
      <c r="H78" s="24"/>
      <c r="I78" s="24"/>
      <c r="J78" s="24" t="s">
        <v>117</v>
      </c>
      <c r="K78" s="26"/>
    </row>
    <row r="79" spans="1:11" s="21" customFormat="1" ht="30" customHeight="1" x14ac:dyDescent="0.2">
      <c r="A79" s="22" t="s">
        <v>174</v>
      </c>
      <c r="B79" s="23" t="s">
        <v>175</v>
      </c>
      <c r="C79" s="24" t="s">
        <v>176</v>
      </c>
      <c r="D79" s="25">
        <v>41600</v>
      </c>
      <c r="E79" s="25">
        <f t="shared" si="2"/>
        <v>52000</v>
      </c>
      <c r="F79" s="24" t="s">
        <v>18</v>
      </c>
      <c r="G79" s="24" t="s">
        <v>19</v>
      </c>
      <c r="H79" s="24" t="s">
        <v>20</v>
      </c>
      <c r="I79" s="24" t="s">
        <v>21</v>
      </c>
      <c r="J79" s="24" t="s">
        <v>22</v>
      </c>
      <c r="K79" s="26" t="s">
        <v>67</v>
      </c>
    </row>
    <row r="80" spans="1:11" s="21" customFormat="1" ht="45" customHeight="1" x14ac:dyDescent="0.2">
      <c r="A80" s="22" t="s">
        <v>177</v>
      </c>
      <c r="B80" s="27" t="s">
        <v>178</v>
      </c>
      <c r="C80" s="24" t="s">
        <v>179</v>
      </c>
      <c r="D80" s="25">
        <v>1897600</v>
      </c>
      <c r="E80" s="25">
        <f t="shared" si="2"/>
        <v>2372000</v>
      </c>
      <c r="F80" s="24" t="s">
        <v>172</v>
      </c>
      <c r="G80" s="24" t="s">
        <v>19</v>
      </c>
      <c r="H80" s="24" t="s">
        <v>150</v>
      </c>
      <c r="I80" s="24" t="s">
        <v>21</v>
      </c>
      <c r="J80" s="24" t="s">
        <v>117</v>
      </c>
      <c r="K80" s="26" t="s">
        <v>151</v>
      </c>
    </row>
    <row r="81" spans="1:11" s="21" customFormat="1" ht="60" customHeight="1" x14ac:dyDescent="0.2">
      <c r="A81" s="22" t="s">
        <v>180</v>
      </c>
      <c r="B81" s="27" t="s">
        <v>181</v>
      </c>
      <c r="C81" s="24" t="s">
        <v>182</v>
      </c>
      <c r="D81" s="25">
        <v>9888000</v>
      </c>
      <c r="E81" s="25">
        <f t="shared" si="2"/>
        <v>12360000</v>
      </c>
      <c r="F81" s="24" t="s">
        <v>172</v>
      </c>
      <c r="G81" s="24" t="s">
        <v>19</v>
      </c>
      <c r="H81" s="24" t="s">
        <v>150</v>
      </c>
      <c r="I81" s="24" t="s">
        <v>21</v>
      </c>
      <c r="J81" s="24" t="s">
        <v>117</v>
      </c>
      <c r="K81" s="26" t="s">
        <v>151</v>
      </c>
    </row>
    <row r="82" spans="1:11" s="21" customFormat="1" ht="45" customHeight="1" x14ac:dyDescent="0.2">
      <c r="A82" s="22" t="s">
        <v>183</v>
      </c>
      <c r="B82" s="27" t="s">
        <v>184</v>
      </c>
      <c r="C82" s="24" t="s">
        <v>185</v>
      </c>
      <c r="D82" s="25">
        <v>1600000</v>
      </c>
      <c r="E82" s="25">
        <f t="shared" si="2"/>
        <v>2000000</v>
      </c>
      <c r="F82" s="127" t="s">
        <v>172</v>
      </c>
      <c r="G82" s="24" t="s">
        <v>19</v>
      </c>
      <c r="H82" s="24" t="s">
        <v>150</v>
      </c>
      <c r="I82" s="24" t="s">
        <v>21</v>
      </c>
      <c r="J82" s="127" t="s">
        <v>117</v>
      </c>
      <c r="K82" s="128" t="s">
        <v>186</v>
      </c>
    </row>
    <row r="83" spans="1:11" s="126" customFormat="1" ht="30.75" customHeight="1" x14ac:dyDescent="0.2">
      <c r="A83" s="120" t="s">
        <v>728</v>
      </c>
      <c r="B83" s="123"/>
      <c r="C83" s="124"/>
      <c r="D83" s="121"/>
      <c r="E83" s="121"/>
      <c r="F83" s="124" t="s">
        <v>360</v>
      </c>
      <c r="G83" s="124"/>
      <c r="H83" s="124"/>
      <c r="I83" s="124"/>
      <c r="J83" s="124" t="s">
        <v>75</v>
      </c>
      <c r="K83" s="125" t="s">
        <v>729</v>
      </c>
    </row>
    <row r="84" spans="1:11" s="21" customFormat="1" ht="30" customHeight="1" x14ac:dyDescent="0.2">
      <c r="A84" s="22" t="s">
        <v>187</v>
      </c>
      <c r="B84" s="27" t="s">
        <v>188</v>
      </c>
      <c r="C84" s="24" t="s">
        <v>26</v>
      </c>
      <c r="D84" s="25">
        <v>80000</v>
      </c>
      <c r="E84" s="25">
        <f t="shared" si="2"/>
        <v>100000</v>
      </c>
      <c r="F84" s="24" t="s">
        <v>18</v>
      </c>
      <c r="G84" s="24" t="s">
        <v>19</v>
      </c>
      <c r="H84" s="24" t="s">
        <v>20</v>
      </c>
      <c r="I84" s="24" t="s">
        <v>21</v>
      </c>
      <c r="J84" s="24" t="s">
        <v>104</v>
      </c>
      <c r="K84" s="26" t="s">
        <v>105</v>
      </c>
    </row>
    <row r="85" spans="1:11" s="21" customFormat="1" ht="45" customHeight="1" x14ac:dyDescent="0.2">
      <c r="A85" s="22" t="s">
        <v>189</v>
      </c>
      <c r="B85" s="27" t="s">
        <v>190</v>
      </c>
      <c r="C85" s="24" t="s">
        <v>191</v>
      </c>
      <c r="D85" s="25">
        <v>2835200</v>
      </c>
      <c r="E85" s="25">
        <f t="shared" si="2"/>
        <v>3544000</v>
      </c>
      <c r="F85" s="24" t="s">
        <v>172</v>
      </c>
      <c r="G85" s="24" t="s">
        <v>19</v>
      </c>
      <c r="H85" s="24" t="s">
        <v>150</v>
      </c>
      <c r="I85" s="24" t="s">
        <v>21</v>
      </c>
      <c r="J85" s="24" t="s">
        <v>117</v>
      </c>
      <c r="K85" s="26" t="s">
        <v>151</v>
      </c>
    </row>
    <row r="86" spans="1:11" s="21" customFormat="1" ht="30" customHeight="1" x14ac:dyDescent="0.2">
      <c r="A86" s="22" t="s">
        <v>192</v>
      </c>
      <c r="B86" s="133" t="s">
        <v>193</v>
      </c>
      <c r="C86" s="24" t="s">
        <v>194</v>
      </c>
      <c r="D86" s="122">
        <f>SUM(D87:D88)</f>
        <v>48000</v>
      </c>
      <c r="E86" s="122">
        <f>SUM(E87:E88)</f>
        <v>60000</v>
      </c>
      <c r="F86" s="24" t="s">
        <v>18</v>
      </c>
      <c r="G86" s="127" t="s">
        <v>28</v>
      </c>
      <c r="H86" s="24" t="s">
        <v>20</v>
      </c>
      <c r="I86" s="24" t="s">
        <v>21</v>
      </c>
      <c r="J86" s="127" t="s">
        <v>22</v>
      </c>
      <c r="K86" s="128" t="s">
        <v>67</v>
      </c>
    </row>
    <row r="87" spans="1:11" s="21" customFormat="1" ht="30" customHeight="1" x14ac:dyDescent="0.2">
      <c r="A87" s="22"/>
      <c r="B87" s="133" t="s">
        <v>195</v>
      </c>
      <c r="C87" s="24"/>
      <c r="D87" s="122">
        <v>24000</v>
      </c>
      <c r="E87" s="122">
        <f t="shared" ref="E87:E97" si="3">D87*1.25</f>
        <v>30000</v>
      </c>
      <c r="F87" s="24"/>
      <c r="G87" s="24"/>
      <c r="H87" s="24"/>
      <c r="I87" s="24"/>
      <c r="J87" s="24"/>
      <c r="K87" s="26"/>
    </row>
    <row r="88" spans="1:11" s="21" customFormat="1" ht="45" customHeight="1" x14ac:dyDescent="0.2">
      <c r="A88" s="22"/>
      <c r="B88" s="133" t="s">
        <v>196</v>
      </c>
      <c r="C88" s="24"/>
      <c r="D88" s="122">
        <v>24000</v>
      </c>
      <c r="E88" s="122">
        <f t="shared" si="3"/>
        <v>30000</v>
      </c>
      <c r="F88" s="24"/>
      <c r="G88" s="24"/>
      <c r="H88" s="24"/>
      <c r="I88" s="24"/>
      <c r="J88" s="24"/>
      <c r="K88" s="26"/>
    </row>
    <row r="89" spans="1:11" s="21" customFormat="1" ht="30.75" customHeight="1" x14ac:dyDescent="0.2">
      <c r="A89" s="22" t="s">
        <v>563</v>
      </c>
      <c r="B89" s="23" t="s">
        <v>712</v>
      </c>
      <c r="C89" s="24"/>
      <c r="D89" s="25">
        <v>24000</v>
      </c>
      <c r="E89" s="25">
        <v>30000</v>
      </c>
      <c r="F89" s="24"/>
      <c r="G89" s="24" t="s">
        <v>19</v>
      </c>
      <c r="H89" s="24"/>
      <c r="I89" s="24"/>
      <c r="J89" s="24" t="s">
        <v>104</v>
      </c>
      <c r="K89" s="26" t="s">
        <v>602</v>
      </c>
    </row>
    <row r="90" spans="1:11" s="21" customFormat="1" ht="45" customHeight="1" x14ac:dyDescent="0.2">
      <c r="A90" s="22" t="s">
        <v>197</v>
      </c>
      <c r="B90" s="27" t="s">
        <v>198</v>
      </c>
      <c r="C90" s="24" t="s">
        <v>26</v>
      </c>
      <c r="D90" s="25">
        <v>4960000</v>
      </c>
      <c r="E90" s="25">
        <f t="shared" si="3"/>
        <v>6200000</v>
      </c>
      <c r="F90" s="24" t="s">
        <v>162</v>
      </c>
      <c r="G90" s="24" t="s">
        <v>19</v>
      </c>
      <c r="H90" s="24" t="s">
        <v>150</v>
      </c>
      <c r="I90" s="24" t="s">
        <v>21</v>
      </c>
      <c r="J90" s="24" t="s">
        <v>117</v>
      </c>
      <c r="K90" s="26" t="s">
        <v>151</v>
      </c>
    </row>
    <row r="91" spans="1:11" s="21" customFormat="1" ht="30" customHeight="1" x14ac:dyDescent="0.2">
      <c r="A91" s="22" t="s">
        <v>199</v>
      </c>
      <c r="B91" s="27" t="s">
        <v>200</v>
      </c>
      <c r="C91" s="24" t="s">
        <v>201</v>
      </c>
      <c r="D91" s="25">
        <v>234400</v>
      </c>
      <c r="E91" s="25">
        <f t="shared" si="3"/>
        <v>293000</v>
      </c>
      <c r="F91" s="24" t="s">
        <v>18</v>
      </c>
      <c r="G91" s="24" t="s">
        <v>19</v>
      </c>
      <c r="H91" s="24" t="s">
        <v>20</v>
      </c>
      <c r="I91" s="24" t="s">
        <v>21</v>
      </c>
      <c r="J91" s="24" t="s">
        <v>83</v>
      </c>
      <c r="K91" s="26" t="s">
        <v>202</v>
      </c>
    </row>
    <row r="92" spans="1:11" s="21" customFormat="1" ht="30" customHeight="1" x14ac:dyDescent="0.2">
      <c r="A92" s="22" t="s">
        <v>203</v>
      </c>
      <c r="B92" s="27" t="s">
        <v>204</v>
      </c>
      <c r="C92" s="24" t="s">
        <v>201</v>
      </c>
      <c r="D92" s="25">
        <v>860800</v>
      </c>
      <c r="E92" s="25">
        <f t="shared" si="3"/>
        <v>1076000</v>
      </c>
      <c r="F92" s="24" t="s">
        <v>162</v>
      </c>
      <c r="G92" s="24" t="s">
        <v>19</v>
      </c>
      <c r="H92" s="24" t="s">
        <v>150</v>
      </c>
      <c r="I92" s="24" t="s">
        <v>21</v>
      </c>
      <c r="J92" s="24" t="s">
        <v>117</v>
      </c>
      <c r="K92" s="26" t="s">
        <v>151</v>
      </c>
    </row>
    <row r="93" spans="1:11" s="21" customFormat="1" ht="30" customHeight="1" x14ac:dyDescent="0.2">
      <c r="A93" s="22" t="s">
        <v>205</v>
      </c>
      <c r="B93" s="23" t="s">
        <v>206</v>
      </c>
      <c r="C93" s="24" t="s">
        <v>201</v>
      </c>
      <c r="D93" s="25">
        <v>248000</v>
      </c>
      <c r="E93" s="25">
        <f t="shared" si="3"/>
        <v>310000</v>
      </c>
      <c r="F93" s="24" t="s">
        <v>18</v>
      </c>
      <c r="G93" s="24" t="s">
        <v>19</v>
      </c>
      <c r="H93" s="24" t="s">
        <v>20</v>
      </c>
      <c r="I93" s="24" t="s">
        <v>21</v>
      </c>
      <c r="J93" s="24" t="s">
        <v>22</v>
      </c>
      <c r="K93" s="26" t="s">
        <v>207</v>
      </c>
    </row>
    <row r="94" spans="1:11" s="21" customFormat="1" ht="30" customHeight="1" x14ac:dyDescent="0.2">
      <c r="A94" s="22" t="s">
        <v>208</v>
      </c>
      <c r="B94" s="27" t="s">
        <v>209</v>
      </c>
      <c r="C94" s="24" t="s">
        <v>201</v>
      </c>
      <c r="D94" s="122">
        <v>176000</v>
      </c>
      <c r="E94" s="122">
        <f t="shared" si="3"/>
        <v>220000</v>
      </c>
      <c r="F94" s="24" t="s">
        <v>18</v>
      </c>
      <c r="G94" s="24" t="s">
        <v>19</v>
      </c>
      <c r="H94" s="24" t="s">
        <v>20</v>
      </c>
      <c r="I94" s="24" t="s">
        <v>21</v>
      </c>
      <c r="J94" s="127" t="s">
        <v>22</v>
      </c>
      <c r="K94" s="128" t="s">
        <v>210</v>
      </c>
    </row>
    <row r="95" spans="1:11" s="21" customFormat="1" ht="30.75" customHeight="1" x14ac:dyDescent="0.2">
      <c r="A95" s="22" t="s">
        <v>563</v>
      </c>
      <c r="B95" s="27"/>
      <c r="C95" s="24"/>
      <c r="D95" s="25">
        <v>376000</v>
      </c>
      <c r="E95" s="25">
        <f t="shared" si="3"/>
        <v>470000</v>
      </c>
      <c r="F95" s="24"/>
      <c r="G95" s="24"/>
      <c r="H95" s="24"/>
      <c r="I95" s="24"/>
      <c r="J95" s="127" t="s">
        <v>104</v>
      </c>
      <c r="K95" s="128" t="s">
        <v>603</v>
      </c>
    </row>
    <row r="96" spans="1:11" s="126" customFormat="1" ht="30.75" customHeight="1" x14ac:dyDescent="0.2">
      <c r="A96" s="120" t="s">
        <v>728</v>
      </c>
      <c r="B96" s="123"/>
      <c r="C96" s="124"/>
      <c r="D96" s="121"/>
      <c r="E96" s="121"/>
      <c r="F96" s="124"/>
      <c r="G96" s="124"/>
      <c r="H96" s="124"/>
      <c r="I96" s="124"/>
      <c r="J96" s="124" t="s">
        <v>30</v>
      </c>
      <c r="K96" s="125" t="s">
        <v>730</v>
      </c>
    </row>
    <row r="97" spans="1:11" s="21" customFormat="1" ht="30" x14ac:dyDescent="0.2">
      <c r="A97" s="22" t="s">
        <v>211</v>
      </c>
      <c r="B97" s="23" t="s">
        <v>212</v>
      </c>
      <c r="C97" s="24" t="s">
        <v>201</v>
      </c>
      <c r="D97" s="25">
        <v>160000</v>
      </c>
      <c r="E97" s="25">
        <f t="shared" si="3"/>
        <v>200000</v>
      </c>
      <c r="F97" s="24" t="s">
        <v>18</v>
      </c>
      <c r="G97" s="24" t="s">
        <v>19</v>
      </c>
      <c r="H97" s="24" t="s">
        <v>20</v>
      </c>
      <c r="I97" s="24" t="s">
        <v>21</v>
      </c>
      <c r="J97" s="127" t="s">
        <v>83</v>
      </c>
      <c r="K97" s="128" t="s">
        <v>213</v>
      </c>
    </row>
    <row r="98" spans="1:11" s="21" customFormat="1" ht="30.75" customHeight="1" x14ac:dyDescent="0.2">
      <c r="A98" s="22" t="s">
        <v>563</v>
      </c>
      <c r="B98" s="27"/>
      <c r="C98" s="24"/>
      <c r="D98" s="25"/>
      <c r="E98" s="25"/>
      <c r="F98" s="24"/>
      <c r="G98" s="24"/>
      <c r="H98" s="24"/>
      <c r="I98" s="24"/>
      <c r="J98" s="24" t="s">
        <v>30</v>
      </c>
      <c r="K98" s="26" t="s">
        <v>604</v>
      </c>
    </row>
    <row r="99" spans="1:11" s="21" customFormat="1" ht="45" customHeight="1" x14ac:dyDescent="0.2">
      <c r="A99" s="22" t="s">
        <v>214</v>
      </c>
      <c r="B99" s="27" t="s">
        <v>215</v>
      </c>
      <c r="C99" s="24" t="s">
        <v>216</v>
      </c>
      <c r="D99" s="25">
        <v>30074414.16</v>
      </c>
      <c r="E99" s="25">
        <f>D99*1.13</f>
        <v>33984088.000799999</v>
      </c>
      <c r="F99" s="24" t="s">
        <v>172</v>
      </c>
      <c r="G99" s="24" t="s">
        <v>19</v>
      </c>
      <c r="H99" s="24" t="s">
        <v>150</v>
      </c>
      <c r="I99" s="24" t="s">
        <v>21</v>
      </c>
      <c r="J99" s="24" t="s">
        <v>117</v>
      </c>
      <c r="K99" s="26" t="s">
        <v>151</v>
      </c>
    </row>
    <row r="100" spans="1:11" s="21" customFormat="1" ht="30" customHeight="1" x14ac:dyDescent="0.2">
      <c r="A100" s="22" t="s">
        <v>217</v>
      </c>
      <c r="B100" s="23" t="s">
        <v>218</v>
      </c>
      <c r="C100" s="24" t="s">
        <v>219</v>
      </c>
      <c r="D100" s="25">
        <v>34400</v>
      </c>
      <c r="E100" s="25">
        <f t="shared" ref="E100:E113" si="4">D100*1.25</f>
        <v>43000</v>
      </c>
      <c r="F100" s="24" t="s">
        <v>18</v>
      </c>
      <c r="G100" s="24" t="s">
        <v>19</v>
      </c>
      <c r="H100" s="24" t="s">
        <v>20</v>
      </c>
      <c r="I100" s="24" t="s">
        <v>21</v>
      </c>
      <c r="J100" s="24" t="s">
        <v>83</v>
      </c>
      <c r="K100" s="26" t="s">
        <v>220</v>
      </c>
    </row>
    <row r="101" spans="1:11" s="21" customFormat="1" ht="30" customHeight="1" x14ac:dyDescent="0.2">
      <c r="A101" s="22" t="s">
        <v>221</v>
      </c>
      <c r="B101" s="23" t="s">
        <v>222</v>
      </c>
      <c r="C101" s="24" t="s">
        <v>146</v>
      </c>
      <c r="D101" s="25">
        <v>160000</v>
      </c>
      <c r="E101" s="25">
        <f t="shared" si="4"/>
        <v>200000</v>
      </c>
      <c r="F101" s="24" t="s">
        <v>18</v>
      </c>
      <c r="G101" s="24" t="s">
        <v>19</v>
      </c>
      <c r="H101" s="24" t="s">
        <v>20</v>
      </c>
      <c r="I101" s="24" t="s">
        <v>21</v>
      </c>
      <c r="J101" s="24" t="s">
        <v>223</v>
      </c>
      <c r="K101" s="26" t="s">
        <v>143</v>
      </c>
    </row>
    <row r="102" spans="1:11" s="21" customFormat="1" ht="30" customHeight="1" x14ac:dyDescent="0.2">
      <c r="A102" s="22" t="s">
        <v>224</v>
      </c>
      <c r="B102" s="23" t="s">
        <v>225</v>
      </c>
      <c r="C102" s="24" t="s">
        <v>226</v>
      </c>
      <c r="D102" s="25">
        <v>144000</v>
      </c>
      <c r="E102" s="25">
        <f t="shared" si="4"/>
        <v>180000</v>
      </c>
      <c r="F102" s="24" t="s">
        <v>18</v>
      </c>
      <c r="G102" s="24" t="s">
        <v>19</v>
      </c>
      <c r="H102" s="24" t="s">
        <v>20</v>
      </c>
      <c r="I102" s="24" t="s">
        <v>21</v>
      </c>
      <c r="J102" s="24" t="s">
        <v>104</v>
      </c>
      <c r="K102" s="26" t="s">
        <v>227</v>
      </c>
    </row>
    <row r="103" spans="1:11" s="21" customFormat="1" ht="30" customHeight="1" x14ac:dyDescent="0.2">
      <c r="A103" s="22" t="s">
        <v>228</v>
      </c>
      <c r="B103" s="27" t="s">
        <v>229</v>
      </c>
      <c r="C103" s="24" t="s">
        <v>94</v>
      </c>
      <c r="D103" s="25">
        <v>80000</v>
      </c>
      <c r="E103" s="25">
        <f t="shared" si="4"/>
        <v>100000</v>
      </c>
      <c r="F103" s="24" t="s">
        <v>18</v>
      </c>
      <c r="G103" s="24" t="s">
        <v>19</v>
      </c>
      <c r="H103" s="24" t="s">
        <v>20</v>
      </c>
      <c r="I103" s="24" t="s">
        <v>21</v>
      </c>
      <c r="J103" s="24" t="s">
        <v>22</v>
      </c>
      <c r="K103" s="26" t="s">
        <v>67</v>
      </c>
    </row>
    <row r="104" spans="1:11" s="21" customFormat="1" ht="30" customHeight="1" x14ac:dyDescent="0.2">
      <c r="A104" s="22" t="s">
        <v>231</v>
      </c>
      <c r="B104" s="27" t="s">
        <v>232</v>
      </c>
      <c r="C104" s="24" t="s">
        <v>233</v>
      </c>
      <c r="D104" s="25">
        <v>664000</v>
      </c>
      <c r="E104" s="25">
        <f t="shared" si="4"/>
        <v>830000</v>
      </c>
      <c r="F104" s="24" t="s">
        <v>27</v>
      </c>
      <c r="G104" s="24" t="s">
        <v>19</v>
      </c>
      <c r="H104" s="24" t="s">
        <v>20</v>
      </c>
      <c r="I104" s="24" t="s">
        <v>21</v>
      </c>
      <c r="J104" s="127" t="s">
        <v>173</v>
      </c>
      <c r="K104" s="26" t="s">
        <v>234</v>
      </c>
    </row>
    <row r="105" spans="1:11" s="21" customFormat="1" ht="30.75" customHeight="1" x14ac:dyDescent="0.2">
      <c r="A105" s="22" t="s">
        <v>563</v>
      </c>
      <c r="B105" s="27"/>
      <c r="C105" s="24"/>
      <c r="D105" s="25"/>
      <c r="E105" s="25"/>
      <c r="F105" s="24"/>
      <c r="G105" s="24"/>
      <c r="H105" s="24"/>
      <c r="I105" s="24"/>
      <c r="J105" s="24" t="s">
        <v>124</v>
      </c>
      <c r="K105" s="26"/>
    </row>
    <row r="106" spans="1:11" s="21" customFormat="1" ht="45" x14ac:dyDescent="0.2">
      <c r="A106" s="22" t="s">
        <v>235</v>
      </c>
      <c r="B106" s="27" t="s">
        <v>236</v>
      </c>
      <c r="C106" s="24" t="s">
        <v>237</v>
      </c>
      <c r="D106" s="25">
        <v>432000</v>
      </c>
      <c r="E106" s="25">
        <f t="shared" si="4"/>
        <v>540000</v>
      </c>
      <c r="F106" s="24" t="s">
        <v>27</v>
      </c>
      <c r="G106" s="24" t="s">
        <v>19</v>
      </c>
      <c r="H106" s="24" t="s">
        <v>20</v>
      </c>
      <c r="I106" s="24" t="s">
        <v>21</v>
      </c>
      <c r="J106" s="127" t="s">
        <v>117</v>
      </c>
      <c r="K106" s="26" t="s">
        <v>143</v>
      </c>
    </row>
    <row r="107" spans="1:11" s="21" customFormat="1" ht="30.75" customHeight="1" x14ac:dyDescent="0.2">
      <c r="A107" s="22" t="s">
        <v>563</v>
      </c>
      <c r="B107" s="27"/>
      <c r="C107" s="24"/>
      <c r="D107" s="25"/>
      <c r="E107" s="25"/>
      <c r="F107" s="24"/>
      <c r="G107" s="24"/>
      <c r="H107" s="24"/>
      <c r="I107" s="24"/>
      <c r="J107" s="24" t="s">
        <v>124</v>
      </c>
      <c r="K107" s="26"/>
    </row>
    <row r="108" spans="1:11" s="21" customFormat="1" ht="30" customHeight="1" x14ac:dyDescent="0.2">
      <c r="A108" s="22" t="s">
        <v>238</v>
      </c>
      <c r="B108" s="23" t="s">
        <v>239</v>
      </c>
      <c r="C108" s="24" t="s">
        <v>240</v>
      </c>
      <c r="D108" s="25">
        <v>188800</v>
      </c>
      <c r="E108" s="25">
        <f t="shared" si="4"/>
        <v>236000</v>
      </c>
      <c r="F108" s="24" t="s">
        <v>18</v>
      </c>
      <c r="G108" s="24" t="s">
        <v>19</v>
      </c>
      <c r="H108" s="24" t="s">
        <v>20</v>
      </c>
      <c r="I108" s="24" t="s">
        <v>21</v>
      </c>
      <c r="J108" s="127" t="s">
        <v>142</v>
      </c>
      <c r="K108" s="26" t="s">
        <v>143</v>
      </c>
    </row>
    <row r="109" spans="1:11" s="21" customFormat="1" ht="30.75" customHeight="1" x14ac:dyDescent="0.2">
      <c r="A109" s="22" t="s">
        <v>563</v>
      </c>
      <c r="B109" s="27"/>
      <c r="C109" s="24"/>
      <c r="D109" s="25"/>
      <c r="E109" s="25"/>
      <c r="F109" s="24"/>
      <c r="G109" s="24"/>
      <c r="H109" s="24"/>
      <c r="I109" s="24"/>
      <c r="J109" s="24" t="s">
        <v>124</v>
      </c>
      <c r="K109" s="26"/>
    </row>
    <row r="110" spans="1:11" s="21" customFormat="1" ht="30" customHeight="1" x14ac:dyDescent="0.2">
      <c r="A110" s="22" t="s">
        <v>241</v>
      </c>
      <c r="B110" s="27" t="s">
        <v>242</v>
      </c>
      <c r="C110" s="24" t="s">
        <v>243</v>
      </c>
      <c r="D110" s="25">
        <v>928000</v>
      </c>
      <c r="E110" s="25">
        <f t="shared" si="4"/>
        <v>1160000</v>
      </c>
      <c r="F110" s="24" t="s">
        <v>162</v>
      </c>
      <c r="G110" s="24" t="s">
        <v>19</v>
      </c>
      <c r="H110" s="24" t="s">
        <v>150</v>
      </c>
      <c r="I110" s="24" t="s">
        <v>21</v>
      </c>
      <c r="J110" s="24" t="s">
        <v>117</v>
      </c>
      <c r="K110" s="26" t="s">
        <v>151</v>
      </c>
    </row>
    <row r="111" spans="1:11" s="21" customFormat="1" ht="105" customHeight="1" x14ac:dyDescent="0.2">
      <c r="A111" s="22" t="s">
        <v>244</v>
      </c>
      <c r="B111" s="27" t="s">
        <v>245</v>
      </c>
      <c r="C111" s="24" t="s">
        <v>146</v>
      </c>
      <c r="D111" s="25">
        <v>1558400</v>
      </c>
      <c r="E111" s="25">
        <f t="shared" si="4"/>
        <v>1948000</v>
      </c>
      <c r="F111" s="24" t="s">
        <v>162</v>
      </c>
      <c r="G111" s="24" t="s">
        <v>19</v>
      </c>
      <c r="H111" s="24" t="s">
        <v>150</v>
      </c>
      <c r="I111" s="24" t="s">
        <v>21</v>
      </c>
      <c r="J111" s="24" t="s">
        <v>117</v>
      </c>
      <c r="K111" s="26" t="s">
        <v>151</v>
      </c>
    </row>
    <row r="112" spans="1:11" s="21" customFormat="1" ht="30" x14ac:dyDescent="0.2">
      <c r="A112" s="22" t="s">
        <v>246</v>
      </c>
      <c r="B112" s="27" t="s">
        <v>247</v>
      </c>
      <c r="C112" s="24" t="s">
        <v>248</v>
      </c>
      <c r="D112" s="25">
        <v>152000</v>
      </c>
      <c r="E112" s="25">
        <f t="shared" si="4"/>
        <v>190000</v>
      </c>
      <c r="F112" s="24" t="s">
        <v>18</v>
      </c>
      <c r="G112" s="24" t="s">
        <v>19</v>
      </c>
      <c r="H112" s="24" t="s">
        <v>20</v>
      </c>
      <c r="I112" s="24" t="s">
        <v>21</v>
      </c>
      <c r="J112" s="24" t="s">
        <v>22</v>
      </c>
      <c r="K112" s="26" t="s">
        <v>67</v>
      </c>
    </row>
    <row r="113" spans="1:11" s="21" customFormat="1" ht="45" x14ac:dyDescent="0.2">
      <c r="A113" s="22" t="s">
        <v>568</v>
      </c>
      <c r="B113" s="23" t="s">
        <v>569</v>
      </c>
      <c r="C113" s="24" t="s">
        <v>248</v>
      </c>
      <c r="D113" s="25">
        <v>152000</v>
      </c>
      <c r="E113" s="25">
        <f t="shared" si="4"/>
        <v>190000</v>
      </c>
      <c r="F113" s="24" t="s">
        <v>18</v>
      </c>
      <c r="G113" s="24" t="s">
        <v>19</v>
      </c>
      <c r="H113" s="24" t="s">
        <v>20</v>
      </c>
      <c r="I113" s="24" t="s">
        <v>21</v>
      </c>
      <c r="J113" s="24" t="s">
        <v>104</v>
      </c>
      <c r="K113" s="26" t="s">
        <v>571</v>
      </c>
    </row>
    <row r="114" spans="1:11" s="21" customFormat="1" ht="21" customHeight="1" x14ac:dyDescent="0.2">
      <c r="A114" s="30" t="s">
        <v>249</v>
      </c>
      <c r="B114" s="134"/>
      <c r="C114" s="134"/>
      <c r="D114" s="43">
        <f>SUM(D67:D85,D89:D93,D95:D113)</f>
        <v>63129614.159999996</v>
      </c>
      <c r="E114" s="43">
        <f>SUM(E67:E85,E89:E93,E95:E113)</f>
        <v>75303088.000799999</v>
      </c>
      <c r="F114" s="134"/>
      <c r="G114" s="134"/>
      <c r="H114" s="134"/>
      <c r="I114" s="134"/>
      <c r="J114" s="134"/>
      <c r="K114" s="135"/>
    </row>
    <row r="115" spans="1:11" s="21" customFormat="1" ht="15" customHeight="1" x14ac:dyDescent="0.2">
      <c r="A115" s="28"/>
      <c r="B115" s="27"/>
      <c r="C115" s="24"/>
      <c r="D115" s="25"/>
      <c r="E115" s="25"/>
      <c r="F115" s="24"/>
      <c r="G115" s="24"/>
      <c r="H115" s="24"/>
      <c r="I115" s="24"/>
      <c r="J115" s="24"/>
      <c r="K115" s="26"/>
    </row>
    <row r="116" spans="1:11" s="21" customFormat="1" ht="24" customHeight="1" x14ac:dyDescent="0.2">
      <c r="A116" s="158" t="s">
        <v>606</v>
      </c>
      <c r="B116" s="159"/>
      <c r="C116" s="159"/>
      <c r="D116" s="159"/>
      <c r="E116" s="159"/>
      <c r="F116" s="159"/>
      <c r="G116" s="159"/>
      <c r="H116" s="159"/>
      <c r="I116" s="159"/>
      <c r="J116" s="159"/>
      <c r="K116" s="160"/>
    </row>
    <row r="117" spans="1:11" s="21" customFormat="1" ht="45" x14ac:dyDescent="0.2">
      <c r="A117" s="22" t="s">
        <v>605</v>
      </c>
      <c r="B117" s="23" t="s">
        <v>610</v>
      </c>
      <c r="C117" s="24" t="s">
        <v>761</v>
      </c>
      <c r="D117" s="25">
        <v>24000</v>
      </c>
      <c r="E117" s="25">
        <v>30000</v>
      </c>
      <c r="F117" s="24" t="s">
        <v>18</v>
      </c>
      <c r="G117" s="24" t="s">
        <v>19</v>
      </c>
      <c r="H117" s="24" t="s">
        <v>20</v>
      </c>
      <c r="I117" s="24" t="s">
        <v>608</v>
      </c>
      <c r="J117" s="24" t="s">
        <v>223</v>
      </c>
      <c r="K117" s="26" t="s">
        <v>143</v>
      </c>
    </row>
    <row r="118" spans="1:11" s="21" customFormat="1" ht="21" customHeight="1" x14ac:dyDescent="0.2">
      <c r="A118" s="30" t="s">
        <v>607</v>
      </c>
      <c r="B118" s="134"/>
      <c r="C118" s="134"/>
      <c r="D118" s="43">
        <f>D117</f>
        <v>24000</v>
      </c>
      <c r="E118" s="43">
        <f>E117</f>
        <v>30000</v>
      </c>
      <c r="F118" s="134"/>
      <c r="G118" s="134"/>
      <c r="H118" s="134"/>
      <c r="I118" s="134"/>
      <c r="J118" s="134"/>
      <c r="K118" s="135"/>
    </row>
    <row r="119" spans="1:11" s="21" customFormat="1" ht="15" customHeight="1" x14ac:dyDescent="0.2">
      <c r="A119" s="28"/>
      <c r="B119" s="27"/>
      <c r="C119" s="24"/>
      <c r="D119" s="25"/>
      <c r="E119" s="25"/>
      <c r="F119" s="24"/>
      <c r="G119" s="24"/>
      <c r="H119" s="24"/>
      <c r="I119" s="24"/>
      <c r="J119" s="24"/>
      <c r="K119" s="26"/>
    </row>
    <row r="120" spans="1:11" s="21" customFormat="1" ht="24" customHeight="1" x14ac:dyDescent="0.2">
      <c r="A120" s="158" t="s">
        <v>713</v>
      </c>
      <c r="B120" s="159"/>
      <c r="C120" s="159"/>
      <c r="D120" s="159"/>
      <c r="E120" s="159"/>
      <c r="F120" s="159"/>
      <c r="G120" s="159"/>
      <c r="H120" s="159"/>
      <c r="I120" s="159"/>
      <c r="J120" s="159"/>
      <c r="K120" s="160"/>
    </row>
    <row r="121" spans="1:11" s="21" customFormat="1" ht="45" x14ac:dyDescent="0.2">
      <c r="A121" s="22" t="s">
        <v>715</v>
      </c>
      <c r="B121" s="23" t="s">
        <v>716</v>
      </c>
      <c r="C121" s="24" t="s">
        <v>194</v>
      </c>
      <c r="D121" s="25">
        <v>24000</v>
      </c>
      <c r="E121" s="25">
        <v>30000</v>
      </c>
      <c r="F121" s="24" t="s">
        <v>18</v>
      </c>
      <c r="G121" s="24" t="s">
        <v>19</v>
      </c>
      <c r="H121" s="24" t="s">
        <v>20</v>
      </c>
      <c r="I121" s="24" t="s">
        <v>608</v>
      </c>
      <c r="J121" s="24" t="s">
        <v>104</v>
      </c>
      <c r="K121" s="26" t="s">
        <v>602</v>
      </c>
    </row>
    <row r="122" spans="1:11" s="21" customFormat="1" ht="21" customHeight="1" x14ac:dyDescent="0.2">
      <c r="A122" s="30" t="s">
        <v>714</v>
      </c>
      <c r="B122" s="134"/>
      <c r="C122" s="134"/>
      <c r="D122" s="43">
        <f>D121</f>
        <v>24000</v>
      </c>
      <c r="E122" s="43">
        <f>E121</f>
        <v>30000</v>
      </c>
      <c r="F122" s="134"/>
      <c r="G122" s="134"/>
      <c r="H122" s="134"/>
      <c r="I122" s="134"/>
      <c r="J122" s="134"/>
      <c r="K122" s="135"/>
    </row>
    <row r="123" spans="1:11" s="21" customFormat="1" ht="21" customHeight="1" x14ac:dyDescent="0.2">
      <c r="A123" s="15" t="s">
        <v>250</v>
      </c>
      <c r="B123" s="33"/>
      <c r="C123" s="34"/>
      <c r="D123" s="35">
        <f>D64+D114+D118+D122</f>
        <v>74336689.359999999</v>
      </c>
      <c r="E123" s="35">
        <f>E64+E114+E118+E122</f>
        <v>89311932.000799999</v>
      </c>
      <c r="F123" s="34"/>
      <c r="G123" s="34"/>
      <c r="H123" s="34"/>
      <c r="I123" s="34"/>
      <c r="J123" s="36"/>
      <c r="K123" s="37"/>
    </row>
    <row r="124" spans="1:11" s="21" customFormat="1" ht="15" customHeight="1" x14ac:dyDescent="0.2">
      <c r="A124" s="28"/>
      <c r="B124" s="27"/>
      <c r="C124" s="24"/>
      <c r="D124" s="25"/>
      <c r="E124" s="25"/>
      <c r="F124" s="24"/>
      <c r="G124" s="24"/>
      <c r="H124" s="24"/>
      <c r="I124" s="24"/>
      <c r="J124" s="24"/>
      <c r="K124" s="26"/>
    </row>
    <row r="125" spans="1:11" s="21" customFormat="1" ht="21" customHeight="1" x14ac:dyDescent="0.2">
      <c r="A125" s="33" t="s">
        <v>251</v>
      </c>
      <c r="B125" s="33"/>
      <c r="C125" s="34"/>
      <c r="D125" s="35"/>
      <c r="E125" s="35"/>
      <c r="F125" s="34"/>
      <c r="G125" s="34"/>
      <c r="H125" s="34"/>
      <c r="I125" s="34"/>
      <c r="J125" s="36"/>
      <c r="K125" s="37"/>
    </row>
    <row r="126" spans="1:11" s="21" customFormat="1" ht="45" customHeight="1" x14ac:dyDescent="0.2">
      <c r="A126" s="22" t="s">
        <v>252</v>
      </c>
      <c r="B126" s="27" t="s">
        <v>253</v>
      </c>
      <c r="C126" s="24" t="s">
        <v>94</v>
      </c>
      <c r="D126" s="25">
        <v>96000</v>
      </c>
      <c r="E126" s="25">
        <f t="shared" ref="E126:E145" si="5">D126*1.25</f>
        <v>120000</v>
      </c>
      <c r="F126" s="24" t="s">
        <v>18</v>
      </c>
      <c r="G126" s="24" t="s">
        <v>19</v>
      </c>
      <c r="H126" s="24" t="s">
        <v>20</v>
      </c>
      <c r="I126" s="24" t="s">
        <v>21</v>
      </c>
      <c r="J126" s="24" t="s">
        <v>75</v>
      </c>
      <c r="K126" s="26" t="s">
        <v>254</v>
      </c>
    </row>
    <row r="127" spans="1:11" s="21" customFormat="1" ht="45" customHeight="1" x14ac:dyDescent="0.2">
      <c r="A127" s="22" t="s">
        <v>255</v>
      </c>
      <c r="B127" s="27" t="s">
        <v>256</v>
      </c>
      <c r="C127" s="24" t="s">
        <v>257</v>
      </c>
      <c r="D127" s="25">
        <v>19200000</v>
      </c>
      <c r="E127" s="25">
        <f t="shared" si="5"/>
        <v>24000000</v>
      </c>
      <c r="F127" s="24" t="s">
        <v>27</v>
      </c>
      <c r="G127" s="24" t="s">
        <v>19</v>
      </c>
      <c r="H127" s="24" t="s">
        <v>20</v>
      </c>
      <c r="I127" s="24" t="s">
        <v>29</v>
      </c>
      <c r="J127" s="127" t="s">
        <v>22</v>
      </c>
      <c r="K127" s="128" t="s">
        <v>258</v>
      </c>
    </row>
    <row r="128" spans="1:11" s="21" customFormat="1" ht="30.75" customHeight="1" x14ac:dyDescent="0.2">
      <c r="A128" s="22" t="s">
        <v>563</v>
      </c>
      <c r="B128" s="27"/>
      <c r="C128" s="24"/>
      <c r="D128" s="25"/>
      <c r="E128" s="25"/>
      <c r="F128" s="24"/>
      <c r="G128" s="24"/>
      <c r="H128" s="24"/>
      <c r="I128" s="24"/>
      <c r="J128" s="24" t="s">
        <v>75</v>
      </c>
      <c r="K128" s="26" t="s">
        <v>611</v>
      </c>
    </row>
    <row r="129" spans="1:11" s="21" customFormat="1" ht="45" customHeight="1" x14ac:dyDescent="0.2">
      <c r="A129" s="22" t="s">
        <v>259</v>
      </c>
      <c r="B129" s="27" t="s">
        <v>260</v>
      </c>
      <c r="C129" s="24" t="s">
        <v>34</v>
      </c>
      <c r="D129" s="25">
        <v>250000</v>
      </c>
      <c r="E129" s="25">
        <f t="shared" si="5"/>
        <v>312500</v>
      </c>
      <c r="F129" s="24" t="s">
        <v>27</v>
      </c>
      <c r="G129" s="24" t="s">
        <v>19</v>
      </c>
      <c r="H129" s="24" t="s">
        <v>20</v>
      </c>
      <c r="I129" s="24" t="s">
        <v>29</v>
      </c>
      <c r="J129" s="127" t="s">
        <v>22</v>
      </c>
      <c r="K129" s="128" t="s">
        <v>258</v>
      </c>
    </row>
    <row r="130" spans="1:11" s="21" customFormat="1" ht="30.75" customHeight="1" x14ac:dyDescent="0.2">
      <c r="A130" s="22" t="s">
        <v>563</v>
      </c>
      <c r="B130" s="27"/>
      <c r="C130" s="24"/>
      <c r="D130" s="25"/>
      <c r="E130" s="25"/>
      <c r="F130" s="24"/>
      <c r="G130" s="24"/>
      <c r="H130" s="24"/>
      <c r="I130" s="24"/>
      <c r="J130" s="24" t="s">
        <v>75</v>
      </c>
      <c r="K130" s="26" t="s">
        <v>611</v>
      </c>
    </row>
    <row r="131" spans="1:11" s="21" customFormat="1" ht="45" customHeight="1" x14ac:dyDescent="0.2">
      <c r="A131" s="22" t="s">
        <v>261</v>
      </c>
      <c r="B131" s="27" t="s">
        <v>262</v>
      </c>
      <c r="C131" s="24" t="s">
        <v>263</v>
      </c>
      <c r="D131" s="122">
        <v>115200</v>
      </c>
      <c r="E131" s="122">
        <f t="shared" si="5"/>
        <v>144000</v>
      </c>
      <c r="F131" s="24" t="s">
        <v>18</v>
      </c>
      <c r="G131" s="24" t="s">
        <v>19</v>
      </c>
      <c r="H131" s="24" t="s">
        <v>20</v>
      </c>
      <c r="I131" s="24" t="s">
        <v>29</v>
      </c>
      <c r="J131" s="127" t="s">
        <v>22</v>
      </c>
      <c r="K131" s="128" t="s">
        <v>258</v>
      </c>
    </row>
    <row r="132" spans="1:11" s="21" customFormat="1" ht="30.75" customHeight="1" x14ac:dyDescent="0.2">
      <c r="A132" s="22" t="s">
        <v>563</v>
      </c>
      <c r="B132" s="27"/>
      <c r="C132" s="24"/>
      <c r="D132" s="25">
        <v>96000</v>
      </c>
      <c r="E132" s="25">
        <v>120000</v>
      </c>
      <c r="F132" s="24"/>
      <c r="G132" s="24"/>
      <c r="H132" s="24"/>
      <c r="I132" s="24"/>
      <c r="J132" s="24" t="s">
        <v>75</v>
      </c>
      <c r="K132" s="26" t="s">
        <v>611</v>
      </c>
    </row>
    <row r="133" spans="1:11" s="21" customFormat="1" ht="56.25" customHeight="1" x14ac:dyDescent="0.2">
      <c r="A133" s="131" t="s">
        <v>264</v>
      </c>
      <c r="B133" s="129" t="s">
        <v>719</v>
      </c>
      <c r="C133" s="127" t="s">
        <v>265</v>
      </c>
      <c r="D133" s="122">
        <v>130000</v>
      </c>
      <c r="E133" s="122">
        <f t="shared" si="5"/>
        <v>162500</v>
      </c>
      <c r="F133" s="127" t="s">
        <v>18</v>
      </c>
      <c r="G133" s="127" t="s">
        <v>19</v>
      </c>
      <c r="H133" s="127" t="s">
        <v>20</v>
      </c>
      <c r="I133" s="127" t="s">
        <v>29</v>
      </c>
      <c r="J133" s="127" t="s">
        <v>83</v>
      </c>
      <c r="K133" s="128" t="s">
        <v>266</v>
      </c>
    </row>
    <row r="134" spans="1:11" s="21" customFormat="1" ht="60" customHeight="1" x14ac:dyDescent="0.2">
      <c r="A134" s="131" t="s">
        <v>267</v>
      </c>
      <c r="B134" s="129" t="s">
        <v>720</v>
      </c>
      <c r="C134" s="127" t="s">
        <v>268</v>
      </c>
      <c r="D134" s="122">
        <v>75000</v>
      </c>
      <c r="E134" s="122">
        <f t="shared" si="5"/>
        <v>93750</v>
      </c>
      <c r="F134" s="127" t="s">
        <v>18</v>
      </c>
      <c r="G134" s="127" t="s">
        <v>19</v>
      </c>
      <c r="H134" s="127" t="s">
        <v>20</v>
      </c>
      <c r="I134" s="127" t="s">
        <v>29</v>
      </c>
      <c r="J134" s="127" t="s">
        <v>22</v>
      </c>
      <c r="K134" s="128" t="s">
        <v>269</v>
      </c>
    </row>
    <row r="135" spans="1:11" s="21" customFormat="1" ht="58.5" customHeight="1" x14ac:dyDescent="0.2">
      <c r="A135" s="131" t="s">
        <v>270</v>
      </c>
      <c r="B135" s="129" t="s">
        <v>721</v>
      </c>
      <c r="C135" s="127" t="s">
        <v>271</v>
      </c>
      <c r="D135" s="122">
        <v>65000</v>
      </c>
      <c r="E135" s="122">
        <f t="shared" si="5"/>
        <v>81250</v>
      </c>
      <c r="F135" s="127" t="s">
        <v>18</v>
      </c>
      <c r="G135" s="127" t="s">
        <v>19</v>
      </c>
      <c r="H135" s="127" t="s">
        <v>20</v>
      </c>
      <c r="I135" s="127" t="s">
        <v>29</v>
      </c>
      <c r="J135" s="127" t="s">
        <v>83</v>
      </c>
      <c r="K135" s="128" t="s">
        <v>266</v>
      </c>
    </row>
    <row r="136" spans="1:11" s="21" customFormat="1" ht="45" customHeight="1" x14ac:dyDescent="0.2">
      <c r="A136" s="22" t="s">
        <v>272</v>
      </c>
      <c r="B136" s="27" t="s">
        <v>273</v>
      </c>
      <c r="C136" s="24" t="s">
        <v>40</v>
      </c>
      <c r="D136" s="25">
        <v>84000</v>
      </c>
      <c r="E136" s="25">
        <f t="shared" si="5"/>
        <v>105000</v>
      </c>
      <c r="F136" s="24" t="s">
        <v>18</v>
      </c>
      <c r="G136" s="24" t="s">
        <v>19</v>
      </c>
      <c r="H136" s="24" t="s">
        <v>20</v>
      </c>
      <c r="I136" s="24" t="s">
        <v>29</v>
      </c>
      <c r="J136" s="127" t="s">
        <v>83</v>
      </c>
      <c r="K136" s="128" t="s">
        <v>266</v>
      </c>
    </row>
    <row r="137" spans="1:11" s="21" customFormat="1" ht="30.75" customHeight="1" x14ac:dyDescent="0.2">
      <c r="A137" s="22" t="s">
        <v>563</v>
      </c>
      <c r="B137" s="27"/>
      <c r="C137" s="24"/>
      <c r="D137" s="25"/>
      <c r="E137" s="25"/>
      <c r="F137" s="24"/>
      <c r="G137" s="24"/>
      <c r="H137" s="24"/>
      <c r="I137" s="24"/>
      <c r="J137" s="24" t="s">
        <v>75</v>
      </c>
      <c r="K137" s="26" t="s">
        <v>612</v>
      </c>
    </row>
    <row r="138" spans="1:11" s="21" customFormat="1" ht="45" customHeight="1" x14ac:dyDescent="0.2">
      <c r="A138" s="22" t="s">
        <v>274</v>
      </c>
      <c r="B138" s="27" t="s">
        <v>275</v>
      </c>
      <c r="C138" s="24" t="s">
        <v>276</v>
      </c>
      <c r="D138" s="25">
        <v>80000</v>
      </c>
      <c r="E138" s="25">
        <f t="shared" si="5"/>
        <v>100000</v>
      </c>
      <c r="F138" s="24" t="s">
        <v>18</v>
      </c>
      <c r="G138" s="24" t="s">
        <v>19</v>
      </c>
      <c r="H138" s="24" t="s">
        <v>20</v>
      </c>
      <c r="I138" s="24" t="s">
        <v>29</v>
      </c>
      <c r="J138" s="24" t="s">
        <v>104</v>
      </c>
      <c r="K138" s="26" t="s">
        <v>277</v>
      </c>
    </row>
    <row r="139" spans="1:11" s="21" customFormat="1" ht="30.75" customHeight="1" x14ac:dyDescent="0.2">
      <c r="A139" s="22" t="s">
        <v>563</v>
      </c>
      <c r="B139" s="27"/>
      <c r="C139" s="24"/>
      <c r="D139" s="25"/>
      <c r="E139" s="25"/>
      <c r="F139" s="24"/>
      <c r="G139" s="24"/>
      <c r="H139" s="24"/>
      <c r="I139" s="24"/>
      <c r="J139" s="24" t="s">
        <v>223</v>
      </c>
      <c r="K139" s="26" t="s">
        <v>613</v>
      </c>
    </row>
    <row r="140" spans="1:11" s="132" customFormat="1" ht="64.5" customHeight="1" x14ac:dyDescent="0.2">
      <c r="A140" s="131" t="s">
        <v>278</v>
      </c>
      <c r="B140" s="129" t="s">
        <v>722</v>
      </c>
      <c r="C140" s="127" t="s">
        <v>280</v>
      </c>
      <c r="D140" s="122">
        <v>190000</v>
      </c>
      <c r="E140" s="122">
        <f t="shared" si="5"/>
        <v>237500</v>
      </c>
      <c r="F140" s="127" t="s">
        <v>18</v>
      </c>
      <c r="G140" s="127" t="s">
        <v>19</v>
      </c>
      <c r="H140" s="127" t="s">
        <v>20</v>
      </c>
      <c r="I140" s="127" t="s">
        <v>29</v>
      </c>
      <c r="J140" s="127" t="s">
        <v>104</v>
      </c>
      <c r="K140" s="128" t="s">
        <v>281</v>
      </c>
    </row>
    <row r="141" spans="1:11" s="21" customFormat="1" ht="75" customHeight="1" x14ac:dyDescent="0.2">
      <c r="A141" s="22" t="s">
        <v>282</v>
      </c>
      <c r="B141" s="27" t="s">
        <v>283</v>
      </c>
      <c r="C141" s="24" t="s">
        <v>284</v>
      </c>
      <c r="D141" s="25">
        <v>1200000</v>
      </c>
      <c r="E141" s="25">
        <f t="shared" si="5"/>
        <v>1500000</v>
      </c>
      <c r="F141" s="24" t="s">
        <v>27</v>
      </c>
      <c r="G141" s="24" t="s">
        <v>19</v>
      </c>
      <c r="H141" s="24" t="s">
        <v>20</v>
      </c>
      <c r="I141" s="24" t="s">
        <v>29</v>
      </c>
      <c r="J141" s="127" t="s">
        <v>83</v>
      </c>
      <c r="K141" s="128" t="s">
        <v>285</v>
      </c>
    </row>
    <row r="142" spans="1:11" s="21" customFormat="1" ht="30.75" customHeight="1" x14ac:dyDescent="0.2">
      <c r="A142" s="22" t="s">
        <v>563</v>
      </c>
      <c r="B142" s="27"/>
      <c r="C142" s="24"/>
      <c r="D142" s="25"/>
      <c r="E142" s="25"/>
      <c r="F142" s="24"/>
      <c r="G142" s="24"/>
      <c r="H142" s="24"/>
      <c r="I142" s="24"/>
      <c r="J142" s="24" t="s">
        <v>30</v>
      </c>
      <c r="K142" s="26" t="s">
        <v>612</v>
      </c>
    </row>
    <row r="143" spans="1:11" s="21" customFormat="1" ht="45" customHeight="1" x14ac:dyDescent="0.2">
      <c r="A143" s="22" t="s">
        <v>286</v>
      </c>
      <c r="B143" s="129" t="s">
        <v>287</v>
      </c>
      <c r="C143" s="24" t="s">
        <v>263</v>
      </c>
      <c r="D143" s="25">
        <v>78240</v>
      </c>
      <c r="E143" s="25">
        <f t="shared" si="5"/>
        <v>97800</v>
      </c>
      <c r="F143" s="24" t="s">
        <v>18</v>
      </c>
      <c r="G143" s="24" t="s">
        <v>19</v>
      </c>
      <c r="H143" s="24" t="s">
        <v>20</v>
      </c>
      <c r="I143" s="24" t="s">
        <v>21</v>
      </c>
      <c r="J143" s="127" t="s">
        <v>22</v>
      </c>
      <c r="K143" s="128" t="s">
        <v>288</v>
      </c>
    </row>
    <row r="144" spans="1:11" s="21" customFormat="1" ht="42.75" customHeight="1" x14ac:dyDescent="0.2">
      <c r="A144" s="22" t="s">
        <v>563</v>
      </c>
      <c r="B144" s="27" t="s">
        <v>572</v>
      </c>
      <c r="C144" s="24"/>
      <c r="D144" s="25"/>
      <c r="E144" s="25"/>
      <c r="F144" s="24"/>
      <c r="G144" s="24"/>
      <c r="H144" s="24"/>
      <c r="I144" s="24"/>
      <c r="J144" s="24" t="s">
        <v>104</v>
      </c>
      <c r="K144" s="26" t="s">
        <v>614</v>
      </c>
    </row>
    <row r="145" spans="1:11" s="21" customFormat="1" ht="60" customHeight="1" x14ac:dyDescent="0.2">
      <c r="A145" s="22" t="s">
        <v>289</v>
      </c>
      <c r="B145" s="27" t="s">
        <v>290</v>
      </c>
      <c r="C145" s="24" t="s">
        <v>91</v>
      </c>
      <c r="D145" s="25">
        <v>313040</v>
      </c>
      <c r="E145" s="25">
        <f t="shared" si="5"/>
        <v>391300</v>
      </c>
      <c r="F145" s="24" t="s">
        <v>27</v>
      </c>
      <c r="G145" s="24" t="s">
        <v>19</v>
      </c>
      <c r="H145" s="24" t="s">
        <v>20</v>
      </c>
      <c r="I145" s="24" t="s">
        <v>29</v>
      </c>
      <c r="J145" s="24" t="s">
        <v>22</v>
      </c>
      <c r="K145" s="128" t="s">
        <v>291</v>
      </c>
    </row>
    <row r="146" spans="1:11" s="21" customFormat="1" ht="42.75" customHeight="1" x14ac:dyDescent="0.2">
      <c r="A146" s="22" t="s">
        <v>563</v>
      </c>
      <c r="B146" s="27"/>
      <c r="C146" s="24"/>
      <c r="D146" s="25"/>
      <c r="E146" s="25"/>
      <c r="F146" s="24"/>
      <c r="G146" s="24"/>
      <c r="H146" s="24"/>
      <c r="I146" s="24"/>
      <c r="J146" s="24"/>
      <c r="K146" s="26" t="s">
        <v>615</v>
      </c>
    </row>
    <row r="147" spans="1:11" s="21" customFormat="1" ht="51" customHeight="1" x14ac:dyDescent="0.2">
      <c r="A147" s="22" t="s">
        <v>616</v>
      </c>
      <c r="B147" s="23" t="s">
        <v>618</v>
      </c>
      <c r="C147" s="24" t="s">
        <v>762</v>
      </c>
      <c r="D147" s="25">
        <v>70000</v>
      </c>
      <c r="E147" s="25">
        <v>87500</v>
      </c>
      <c r="F147" s="24" t="s">
        <v>18</v>
      </c>
      <c r="G147" s="24" t="s">
        <v>19</v>
      </c>
      <c r="H147" s="24" t="s">
        <v>20</v>
      </c>
      <c r="I147" s="24" t="s">
        <v>29</v>
      </c>
      <c r="J147" s="24" t="s">
        <v>368</v>
      </c>
      <c r="K147" s="26" t="s">
        <v>617</v>
      </c>
    </row>
    <row r="148" spans="1:11" s="21" customFormat="1" ht="58.5" customHeight="1" x14ac:dyDescent="0.2">
      <c r="A148" s="22" t="s">
        <v>620</v>
      </c>
      <c r="B148" s="23" t="s">
        <v>621</v>
      </c>
      <c r="C148" s="24" t="s">
        <v>271</v>
      </c>
      <c r="D148" s="25">
        <f>D149+D150+D151</f>
        <v>270000</v>
      </c>
      <c r="E148" s="25">
        <f>E149+E150+E151</f>
        <v>337500</v>
      </c>
      <c r="F148" s="24" t="s">
        <v>27</v>
      </c>
      <c r="G148" s="24" t="s">
        <v>28</v>
      </c>
      <c r="H148" s="24" t="s">
        <v>20</v>
      </c>
      <c r="I148" s="24" t="s">
        <v>29</v>
      </c>
      <c r="J148" s="24" t="s">
        <v>30</v>
      </c>
      <c r="K148" s="26" t="s">
        <v>612</v>
      </c>
    </row>
    <row r="149" spans="1:11" s="21" customFormat="1" ht="30" customHeight="1" x14ac:dyDescent="0.2">
      <c r="A149" s="22"/>
      <c r="B149" s="27" t="s">
        <v>622</v>
      </c>
      <c r="C149" s="24" t="s">
        <v>271</v>
      </c>
      <c r="D149" s="25">
        <v>130000</v>
      </c>
      <c r="E149" s="25">
        <v>162500</v>
      </c>
      <c r="F149" s="24"/>
      <c r="G149" s="24"/>
      <c r="H149" s="24"/>
      <c r="I149" s="24"/>
      <c r="J149" s="24"/>
      <c r="K149" s="26"/>
    </row>
    <row r="150" spans="1:11" s="21" customFormat="1" ht="45" x14ac:dyDescent="0.2">
      <c r="A150" s="22"/>
      <c r="B150" s="23" t="s">
        <v>623</v>
      </c>
      <c r="C150" s="24" t="s">
        <v>268</v>
      </c>
      <c r="D150" s="25">
        <v>75000</v>
      </c>
      <c r="E150" s="25">
        <v>93750</v>
      </c>
      <c r="F150" s="24"/>
      <c r="G150" s="24"/>
      <c r="H150" s="24"/>
      <c r="I150" s="24"/>
      <c r="J150" s="24"/>
      <c r="K150" s="26"/>
    </row>
    <row r="151" spans="1:11" s="21" customFormat="1" ht="30" customHeight="1" x14ac:dyDescent="0.2">
      <c r="A151" s="22"/>
      <c r="B151" s="23" t="s">
        <v>624</v>
      </c>
      <c r="C151" s="24" t="s">
        <v>265</v>
      </c>
      <c r="D151" s="25">
        <v>65000</v>
      </c>
      <c r="E151" s="25">
        <v>81250</v>
      </c>
      <c r="F151" s="24"/>
      <c r="G151" s="24"/>
      <c r="H151" s="24"/>
      <c r="I151" s="24"/>
      <c r="J151" s="24"/>
      <c r="K151" s="26"/>
    </row>
    <row r="152" spans="1:11" s="21" customFormat="1" ht="51" customHeight="1" x14ac:dyDescent="0.2">
      <c r="A152" s="22" t="s">
        <v>626</v>
      </c>
      <c r="B152" s="27" t="s">
        <v>279</v>
      </c>
      <c r="C152" s="24" t="s">
        <v>280</v>
      </c>
      <c r="D152" s="25">
        <v>200000</v>
      </c>
      <c r="E152" s="25">
        <v>250000</v>
      </c>
      <c r="F152" s="24" t="s">
        <v>27</v>
      </c>
      <c r="G152" s="24" t="s">
        <v>19</v>
      </c>
      <c r="H152" s="24" t="s">
        <v>20</v>
      </c>
      <c r="I152" s="24" t="s">
        <v>29</v>
      </c>
      <c r="J152" s="24" t="s">
        <v>117</v>
      </c>
      <c r="K152" s="26" t="s">
        <v>636</v>
      </c>
    </row>
    <row r="153" spans="1:11" s="21" customFormat="1" ht="58.5" customHeight="1" x14ac:dyDescent="0.2">
      <c r="A153" s="22" t="s">
        <v>627</v>
      </c>
      <c r="B153" s="23" t="s">
        <v>630</v>
      </c>
      <c r="C153" s="24" t="s">
        <v>356</v>
      </c>
      <c r="D153" s="25">
        <v>30000</v>
      </c>
      <c r="E153" s="25">
        <v>37500</v>
      </c>
      <c r="F153" s="24" t="s">
        <v>18</v>
      </c>
      <c r="G153" s="24" t="s">
        <v>19</v>
      </c>
      <c r="H153" s="24" t="s">
        <v>20</v>
      </c>
      <c r="I153" s="24" t="s">
        <v>29</v>
      </c>
      <c r="J153" s="24" t="s">
        <v>75</v>
      </c>
      <c r="K153" s="26" t="s">
        <v>612</v>
      </c>
    </row>
    <row r="154" spans="1:11" s="21" customFormat="1" ht="51" customHeight="1" x14ac:dyDescent="0.2">
      <c r="A154" s="22" t="s">
        <v>628</v>
      </c>
      <c r="B154" s="23" t="s">
        <v>631</v>
      </c>
      <c r="C154" s="24" t="s">
        <v>763</v>
      </c>
      <c r="D154" s="25">
        <v>1600200</v>
      </c>
      <c r="E154" s="25">
        <v>2000250</v>
      </c>
      <c r="F154" s="24" t="s">
        <v>298</v>
      </c>
      <c r="G154" s="24" t="s">
        <v>19</v>
      </c>
      <c r="H154" s="24" t="s">
        <v>20</v>
      </c>
      <c r="I154" s="24" t="s">
        <v>29</v>
      </c>
      <c r="J154" s="24" t="s">
        <v>117</v>
      </c>
      <c r="K154" s="26" t="s">
        <v>612</v>
      </c>
    </row>
    <row r="155" spans="1:11" s="21" customFormat="1" ht="51" customHeight="1" x14ac:dyDescent="0.2">
      <c r="A155" s="22" t="s">
        <v>629</v>
      </c>
      <c r="B155" s="23" t="s">
        <v>632</v>
      </c>
      <c r="C155" s="24" t="s">
        <v>764</v>
      </c>
      <c r="D155" s="25">
        <v>3270000</v>
      </c>
      <c r="E155" s="25">
        <v>4087500</v>
      </c>
      <c r="F155" s="24" t="s">
        <v>298</v>
      </c>
      <c r="G155" s="24" t="s">
        <v>19</v>
      </c>
      <c r="H155" s="24" t="s">
        <v>20</v>
      </c>
      <c r="I155" s="24" t="s">
        <v>29</v>
      </c>
      <c r="J155" s="24" t="s">
        <v>142</v>
      </c>
      <c r="K155" s="26" t="s">
        <v>637</v>
      </c>
    </row>
    <row r="156" spans="1:11" s="126" customFormat="1" ht="63.75" customHeight="1" x14ac:dyDescent="0.2">
      <c r="A156" s="120" t="s">
        <v>731</v>
      </c>
      <c r="B156" s="145" t="s">
        <v>732</v>
      </c>
      <c r="C156" s="124" t="s">
        <v>263</v>
      </c>
      <c r="D156" s="121">
        <v>78240</v>
      </c>
      <c r="E156" s="121">
        <v>97800</v>
      </c>
      <c r="F156" s="124" t="s">
        <v>18</v>
      </c>
      <c r="G156" s="124" t="s">
        <v>19</v>
      </c>
      <c r="H156" s="124" t="s">
        <v>20</v>
      </c>
      <c r="I156" s="124" t="s">
        <v>21</v>
      </c>
      <c r="J156" s="124" t="s">
        <v>30</v>
      </c>
      <c r="K156" s="125" t="s">
        <v>733</v>
      </c>
    </row>
    <row r="157" spans="1:11" s="21" customFormat="1" ht="21" customHeight="1" x14ac:dyDescent="0.2">
      <c r="A157" s="33" t="s">
        <v>292</v>
      </c>
      <c r="B157" s="33"/>
      <c r="C157" s="34"/>
      <c r="D157" s="35">
        <f>SUM(D126:D129,D132,D136:D138,D141:D148,D152:D156)</f>
        <v>26915720</v>
      </c>
      <c r="E157" s="35">
        <f>SUM(E126:E129,E132,E136:E138,E141:E148,E152:E156)</f>
        <v>33644650</v>
      </c>
      <c r="F157" s="34"/>
      <c r="G157" s="34"/>
      <c r="H157" s="34"/>
      <c r="I157" s="34"/>
      <c r="J157" s="36"/>
      <c r="K157" s="37"/>
    </row>
    <row r="158" spans="1:11" s="21" customFormat="1" ht="15" customHeight="1" x14ac:dyDescent="0.2">
      <c r="A158" s="28"/>
      <c r="B158" s="27"/>
      <c r="C158" s="24"/>
      <c r="D158" s="25"/>
      <c r="E158" s="25"/>
      <c r="F158" s="24"/>
      <c r="G158" s="24"/>
      <c r="H158" s="24"/>
      <c r="I158" s="24"/>
      <c r="J158" s="24"/>
      <c r="K158" s="26"/>
    </row>
    <row r="159" spans="1:11" s="21" customFormat="1" ht="21" customHeight="1" x14ac:dyDescent="0.2">
      <c r="A159" s="33" t="s">
        <v>638</v>
      </c>
      <c r="B159" s="33"/>
      <c r="C159" s="34"/>
      <c r="D159" s="35"/>
      <c r="E159" s="35"/>
      <c r="F159" s="34"/>
      <c r="G159" s="34"/>
      <c r="H159" s="34"/>
      <c r="I159" s="34"/>
      <c r="J159" s="36"/>
      <c r="K159" s="37"/>
    </row>
    <row r="160" spans="1:11" s="21" customFormat="1" ht="50.25" customHeight="1" x14ac:dyDescent="0.2">
      <c r="A160" s="22" t="s">
        <v>574</v>
      </c>
      <c r="B160" s="133" t="s">
        <v>575</v>
      </c>
      <c r="C160" s="24" t="s">
        <v>765</v>
      </c>
      <c r="D160" s="25">
        <v>136000</v>
      </c>
      <c r="E160" s="25">
        <v>170000</v>
      </c>
      <c r="F160" s="24" t="s">
        <v>18</v>
      </c>
      <c r="G160" s="24" t="s">
        <v>19</v>
      </c>
      <c r="H160" s="24" t="s">
        <v>20</v>
      </c>
      <c r="I160" s="24" t="s">
        <v>29</v>
      </c>
      <c r="J160" s="24" t="s">
        <v>22</v>
      </c>
      <c r="K160" s="26" t="s">
        <v>577</v>
      </c>
    </row>
    <row r="161" spans="1:11" s="21" customFormat="1" ht="42.75" customHeight="1" x14ac:dyDescent="0.2">
      <c r="A161" s="120" t="s">
        <v>728</v>
      </c>
      <c r="B161" s="123" t="s">
        <v>734</v>
      </c>
      <c r="C161" s="24"/>
      <c r="D161" s="25"/>
      <c r="E161" s="25"/>
      <c r="F161" s="24"/>
      <c r="G161" s="24"/>
      <c r="H161" s="24"/>
      <c r="I161" s="24"/>
      <c r="J161" s="24"/>
      <c r="K161" s="26"/>
    </row>
    <row r="162" spans="1:11" s="21" customFormat="1" ht="21" customHeight="1" x14ac:dyDescent="0.2">
      <c r="A162" s="33" t="s">
        <v>573</v>
      </c>
      <c r="B162" s="33"/>
      <c r="C162" s="34"/>
      <c r="D162" s="35">
        <f>SUM(D160)</f>
        <v>136000</v>
      </c>
      <c r="E162" s="35">
        <f>SUM(E160)</f>
        <v>170000</v>
      </c>
      <c r="F162" s="34"/>
      <c r="G162" s="34"/>
      <c r="H162" s="34"/>
      <c r="I162" s="34"/>
      <c r="J162" s="36"/>
      <c r="K162" s="37"/>
    </row>
    <row r="163" spans="1:11" s="21" customFormat="1" ht="15" customHeight="1" x14ac:dyDescent="0.2">
      <c r="A163" s="28"/>
      <c r="B163" s="27"/>
      <c r="C163" s="24"/>
      <c r="D163" s="25"/>
      <c r="E163" s="25"/>
      <c r="F163" s="24"/>
      <c r="G163" s="24"/>
      <c r="H163" s="24"/>
      <c r="I163" s="24"/>
      <c r="J163" s="24"/>
      <c r="K163" s="26"/>
    </row>
    <row r="164" spans="1:11" s="21" customFormat="1" ht="21" customHeight="1" x14ac:dyDescent="0.2">
      <c r="A164" s="33" t="s">
        <v>639</v>
      </c>
      <c r="B164" s="33"/>
      <c r="C164" s="34"/>
      <c r="D164" s="35"/>
      <c r="E164" s="35"/>
      <c r="F164" s="34"/>
      <c r="G164" s="34"/>
      <c r="H164" s="34"/>
      <c r="I164" s="34"/>
      <c r="J164" s="36"/>
      <c r="K164" s="37"/>
    </row>
    <row r="165" spans="1:11" s="21" customFormat="1" ht="45" x14ac:dyDescent="0.2">
      <c r="A165" s="22" t="s">
        <v>640</v>
      </c>
      <c r="B165" s="23" t="s">
        <v>708</v>
      </c>
      <c r="C165" s="24" t="s">
        <v>766</v>
      </c>
      <c r="D165" s="25">
        <v>460800</v>
      </c>
      <c r="E165" s="25">
        <v>576000</v>
      </c>
      <c r="F165" s="24" t="s">
        <v>27</v>
      </c>
      <c r="G165" s="24" t="s">
        <v>19</v>
      </c>
      <c r="H165" s="24" t="s">
        <v>20</v>
      </c>
      <c r="I165" s="24" t="s">
        <v>29</v>
      </c>
      <c r="J165" s="24" t="s">
        <v>30</v>
      </c>
      <c r="K165" s="26" t="s">
        <v>646</v>
      </c>
    </row>
    <row r="166" spans="1:11" s="21" customFormat="1" ht="45" x14ac:dyDescent="0.2">
      <c r="A166" s="22" t="s">
        <v>641</v>
      </c>
      <c r="B166" s="23" t="s">
        <v>718</v>
      </c>
      <c r="C166" s="24" t="s">
        <v>767</v>
      </c>
      <c r="D166" s="25">
        <v>77520</v>
      </c>
      <c r="E166" s="25">
        <v>96900</v>
      </c>
      <c r="F166" s="24" t="s">
        <v>18</v>
      </c>
      <c r="G166" s="24" t="s">
        <v>19</v>
      </c>
      <c r="H166" s="24" t="s">
        <v>20</v>
      </c>
      <c r="I166" s="24" t="s">
        <v>29</v>
      </c>
      <c r="J166" s="24" t="s">
        <v>30</v>
      </c>
      <c r="K166" s="26" t="s">
        <v>647</v>
      </c>
    </row>
    <row r="167" spans="1:11" s="21" customFormat="1" ht="21" customHeight="1" x14ac:dyDescent="0.2">
      <c r="A167" s="33" t="s">
        <v>639</v>
      </c>
      <c r="B167" s="33"/>
      <c r="C167" s="34"/>
      <c r="D167" s="35">
        <f>SUM(D165:D166)</f>
        <v>538320</v>
      </c>
      <c r="E167" s="35">
        <f>SUM(E165:E166)</f>
        <v>672900</v>
      </c>
      <c r="F167" s="34"/>
      <c r="G167" s="34"/>
      <c r="H167" s="34"/>
      <c r="I167" s="34"/>
      <c r="J167" s="36"/>
      <c r="K167" s="37"/>
    </row>
    <row r="168" spans="1:11" s="21" customFormat="1" ht="15" customHeight="1" x14ac:dyDescent="0.2">
      <c r="A168" s="28"/>
      <c r="B168" s="27"/>
      <c r="C168" s="24"/>
      <c r="D168" s="25"/>
      <c r="E168" s="25"/>
      <c r="F168" s="24"/>
      <c r="G168" s="24"/>
      <c r="H168" s="24"/>
      <c r="I168" s="24"/>
      <c r="J168" s="24"/>
      <c r="K168" s="26"/>
    </row>
    <row r="169" spans="1:11" s="21" customFormat="1" ht="21" customHeight="1" x14ac:dyDescent="0.2">
      <c r="A169" s="33" t="s">
        <v>293</v>
      </c>
      <c r="B169" s="33"/>
      <c r="C169" s="34"/>
      <c r="D169" s="35"/>
      <c r="E169" s="35"/>
      <c r="F169" s="34"/>
      <c r="G169" s="34"/>
      <c r="H169" s="34"/>
      <c r="I169" s="34"/>
      <c r="J169" s="36"/>
      <c r="K169" s="37"/>
    </row>
    <row r="170" spans="1:11" s="21" customFormat="1" ht="21" customHeight="1" x14ac:dyDescent="0.2">
      <c r="A170" s="158" t="s">
        <v>294</v>
      </c>
      <c r="B170" s="159"/>
      <c r="C170" s="159"/>
      <c r="D170" s="159"/>
      <c r="E170" s="159"/>
      <c r="F170" s="159"/>
      <c r="G170" s="159"/>
      <c r="H170" s="159"/>
      <c r="I170" s="159"/>
      <c r="J170" s="159"/>
      <c r="K170" s="160"/>
    </row>
    <row r="171" spans="1:11" s="21" customFormat="1" ht="45" customHeight="1" x14ac:dyDescent="0.2">
      <c r="A171" s="22" t="s">
        <v>295</v>
      </c>
      <c r="B171" s="27" t="s">
        <v>296</v>
      </c>
      <c r="C171" s="24" t="s">
        <v>297</v>
      </c>
      <c r="D171" s="25">
        <v>3700000</v>
      </c>
      <c r="E171" s="25">
        <f>D171*1.25</f>
        <v>4625000</v>
      </c>
      <c r="F171" s="24" t="s">
        <v>298</v>
      </c>
      <c r="G171" s="24" t="s">
        <v>28</v>
      </c>
      <c r="H171" s="24" t="s">
        <v>20</v>
      </c>
      <c r="I171" s="24" t="s">
        <v>29</v>
      </c>
      <c r="J171" s="24" t="s">
        <v>83</v>
      </c>
      <c r="K171" s="26" t="s">
        <v>299</v>
      </c>
    </row>
    <row r="172" spans="1:11" s="21" customFormat="1" ht="45" customHeight="1" x14ac:dyDescent="0.2">
      <c r="A172" s="22" t="s">
        <v>300</v>
      </c>
      <c r="B172" s="27" t="s">
        <v>301</v>
      </c>
      <c r="C172" s="24" t="s">
        <v>302</v>
      </c>
      <c r="D172" s="25">
        <v>3960000</v>
      </c>
      <c r="E172" s="25">
        <v>4950000</v>
      </c>
      <c r="F172" s="24" t="s">
        <v>298</v>
      </c>
      <c r="G172" s="24" t="s">
        <v>28</v>
      </c>
      <c r="H172" s="24" t="s">
        <v>20</v>
      </c>
      <c r="I172" s="24" t="s">
        <v>29</v>
      </c>
      <c r="J172" s="24" t="s">
        <v>22</v>
      </c>
      <c r="K172" s="26" t="s">
        <v>303</v>
      </c>
    </row>
    <row r="173" spans="1:11" s="21" customFormat="1" ht="30" customHeight="1" x14ac:dyDescent="0.2">
      <c r="A173" s="22" t="s">
        <v>304</v>
      </c>
      <c r="B173" s="27" t="s">
        <v>305</v>
      </c>
      <c r="C173" s="24" t="s">
        <v>306</v>
      </c>
      <c r="D173" s="25">
        <v>200000</v>
      </c>
      <c r="E173" s="25">
        <v>250000</v>
      </c>
      <c r="F173" s="24" t="s">
        <v>18</v>
      </c>
      <c r="G173" s="24" t="s">
        <v>19</v>
      </c>
      <c r="H173" s="24" t="s">
        <v>20</v>
      </c>
      <c r="I173" s="24" t="s">
        <v>21</v>
      </c>
      <c r="J173" s="24" t="s">
        <v>22</v>
      </c>
      <c r="K173" s="26" t="s">
        <v>307</v>
      </c>
    </row>
    <row r="174" spans="1:11" s="21" customFormat="1" ht="30" x14ac:dyDescent="0.2">
      <c r="A174" s="22" t="s">
        <v>545</v>
      </c>
      <c r="B174" s="27" t="s">
        <v>546</v>
      </c>
      <c r="C174" s="24" t="s">
        <v>553</v>
      </c>
      <c r="D174" s="118">
        <v>32000</v>
      </c>
      <c r="E174" s="118">
        <v>40000</v>
      </c>
      <c r="F174" s="24" t="s">
        <v>18</v>
      </c>
      <c r="G174" s="24" t="s">
        <v>19</v>
      </c>
      <c r="H174" s="24" t="s">
        <v>20</v>
      </c>
      <c r="I174" s="24" t="s">
        <v>21</v>
      </c>
      <c r="J174" s="24" t="s">
        <v>104</v>
      </c>
      <c r="K174" s="26" t="s">
        <v>555</v>
      </c>
    </row>
    <row r="175" spans="1:11" s="21" customFormat="1" ht="45" x14ac:dyDescent="0.2">
      <c r="A175" s="22" t="s">
        <v>547</v>
      </c>
      <c r="B175" s="27" t="s">
        <v>548</v>
      </c>
      <c r="C175" s="24" t="s">
        <v>280</v>
      </c>
      <c r="D175" s="118">
        <v>24000</v>
      </c>
      <c r="E175" s="118">
        <v>30000</v>
      </c>
      <c r="F175" s="24" t="s">
        <v>18</v>
      </c>
      <c r="G175" s="24" t="s">
        <v>19</v>
      </c>
      <c r="H175" s="24" t="s">
        <v>20</v>
      </c>
      <c r="I175" s="24" t="s">
        <v>21</v>
      </c>
      <c r="J175" s="24" t="s">
        <v>22</v>
      </c>
      <c r="K175" s="26" t="s">
        <v>556</v>
      </c>
    </row>
    <row r="176" spans="1:11" s="21" customFormat="1" ht="60" x14ac:dyDescent="0.2">
      <c r="A176" s="22" t="s">
        <v>549</v>
      </c>
      <c r="B176" s="27" t="s">
        <v>550</v>
      </c>
      <c r="C176" s="24" t="s">
        <v>34</v>
      </c>
      <c r="D176" s="142">
        <v>24000</v>
      </c>
      <c r="E176" s="142">
        <v>30000</v>
      </c>
      <c r="F176" s="24" t="s">
        <v>18</v>
      </c>
      <c r="G176" s="24" t="s">
        <v>19</v>
      </c>
      <c r="H176" s="24" t="s">
        <v>20</v>
      </c>
      <c r="I176" s="24" t="s">
        <v>21</v>
      </c>
      <c r="J176" s="24" t="s">
        <v>83</v>
      </c>
      <c r="K176" s="26" t="s">
        <v>557</v>
      </c>
    </row>
    <row r="177" spans="1:11" s="21" customFormat="1" ht="30" x14ac:dyDescent="0.2">
      <c r="A177" s="120" t="s">
        <v>728</v>
      </c>
      <c r="B177" s="123"/>
      <c r="C177" s="24"/>
      <c r="D177" s="121">
        <v>54000</v>
      </c>
      <c r="E177" s="121">
        <v>67500</v>
      </c>
      <c r="F177" s="24"/>
      <c r="G177" s="24"/>
      <c r="H177" s="24"/>
      <c r="I177" s="24"/>
      <c r="J177" s="24"/>
      <c r="K177" s="26"/>
    </row>
    <row r="178" spans="1:11" s="21" customFormat="1" ht="30" x14ac:dyDescent="0.2">
      <c r="A178" s="22" t="s">
        <v>551</v>
      </c>
      <c r="B178" s="27" t="s">
        <v>552</v>
      </c>
      <c r="C178" s="24" t="s">
        <v>554</v>
      </c>
      <c r="D178" s="118">
        <v>200000</v>
      </c>
      <c r="E178" s="118">
        <v>250000</v>
      </c>
      <c r="F178" s="24" t="s">
        <v>18</v>
      </c>
      <c r="G178" s="24" t="s">
        <v>19</v>
      </c>
      <c r="H178" s="24" t="s">
        <v>20</v>
      </c>
      <c r="I178" s="24" t="s">
        <v>21</v>
      </c>
      <c r="J178" s="24" t="s">
        <v>124</v>
      </c>
      <c r="K178" s="26" t="s">
        <v>558</v>
      </c>
    </row>
    <row r="179" spans="1:11" s="21" customFormat="1" ht="63" customHeight="1" x14ac:dyDescent="0.2">
      <c r="A179" s="22" t="s">
        <v>578</v>
      </c>
      <c r="B179" s="27" t="s">
        <v>579</v>
      </c>
      <c r="C179" s="24" t="s">
        <v>62</v>
      </c>
      <c r="D179" s="25">
        <v>68500</v>
      </c>
      <c r="E179" s="25">
        <v>85625</v>
      </c>
      <c r="F179" s="24" t="s">
        <v>18</v>
      </c>
      <c r="G179" s="24" t="s">
        <v>19</v>
      </c>
      <c r="H179" s="24" t="s">
        <v>20</v>
      </c>
      <c r="I179" s="24" t="s">
        <v>21</v>
      </c>
      <c r="J179" s="24" t="s">
        <v>83</v>
      </c>
      <c r="K179" s="26" t="s">
        <v>220</v>
      </c>
    </row>
    <row r="180" spans="1:11" s="21" customFormat="1" ht="46.5" customHeight="1" x14ac:dyDescent="0.2">
      <c r="A180" s="22" t="s">
        <v>648</v>
      </c>
      <c r="B180" s="23" t="s">
        <v>650</v>
      </c>
      <c r="C180" s="24" t="s">
        <v>772</v>
      </c>
      <c r="D180" s="25">
        <v>100000</v>
      </c>
      <c r="E180" s="25">
        <v>125000</v>
      </c>
      <c r="F180" s="24" t="s">
        <v>18</v>
      </c>
      <c r="G180" s="24" t="s">
        <v>19</v>
      </c>
      <c r="H180" s="24" t="s">
        <v>20</v>
      </c>
      <c r="I180" s="24" t="s">
        <v>21</v>
      </c>
      <c r="J180" s="24" t="s">
        <v>30</v>
      </c>
      <c r="K180" s="26" t="s">
        <v>654</v>
      </c>
    </row>
    <row r="181" spans="1:11" s="21" customFormat="1" ht="63" customHeight="1" x14ac:dyDescent="0.2">
      <c r="A181" s="22" t="s">
        <v>649</v>
      </c>
      <c r="B181" s="27" t="s">
        <v>651</v>
      </c>
      <c r="C181" s="24" t="s">
        <v>771</v>
      </c>
      <c r="D181" s="25">
        <v>190000</v>
      </c>
      <c r="E181" s="25">
        <v>237500</v>
      </c>
      <c r="F181" s="24" t="s">
        <v>18</v>
      </c>
      <c r="G181" s="24" t="s">
        <v>19</v>
      </c>
      <c r="H181" s="24" t="s">
        <v>20</v>
      </c>
      <c r="I181" s="24" t="s">
        <v>21</v>
      </c>
      <c r="J181" s="24" t="s">
        <v>104</v>
      </c>
      <c r="K181" s="26" t="s">
        <v>655</v>
      </c>
    </row>
    <row r="182" spans="1:11" s="21" customFormat="1" ht="60" x14ac:dyDescent="0.2">
      <c r="A182" s="22" t="s">
        <v>656</v>
      </c>
      <c r="B182" s="23" t="s">
        <v>657</v>
      </c>
      <c r="C182" s="24" t="s">
        <v>770</v>
      </c>
      <c r="D182" s="25">
        <f>D183+D184+D185</f>
        <v>232000</v>
      </c>
      <c r="E182" s="25">
        <f>E183+E184+E185</f>
        <v>290000</v>
      </c>
      <c r="F182" s="24" t="s">
        <v>27</v>
      </c>
      <c r="G182" s="24" t="s">
        <v>28</v>
      </c>
      <c r="H182" s="24" t="s">
        <v>20</v>
      </c>
      <c r="I182" s="24" t="s">
        <v>29</v>
      </c>
      <c r="J182" s="24" t="s">
        <v>142</v>
      </c>
      <c r="K182" s="26" t="s">
        <v>662</v>
      </c>
    </row>
    <row r="183" spans="1:11" s="21" customFormat="1" ht="36" customHeight="1" x14ac:dyDescent="0.2">
      <c r="A183" s="22"/>
      <c r="B183" s="27" t="s">
        <v>658</v>
      </c>
      <c r="C183" s="24" t="s">
        <v>770</v>
      </c>
      <c r="D183" s="25">
        <v>130000</v>
      </c>
      <c r="E183" s="25">
        <v>162500</v>
      </c>
      <c r="F183" s="24"/>
      <c r="G183" s="24"/>
      <c r="H183" s="24"/>
      <c r="I183" s="24"/>
      <c r="J183" s="24"/>
      <c r="K183" s="26"/>
    </row>
    <row r="184" spans="1:11" s="21" customFormat="1" ht="32.25" customHeight="1" x14ac:dyDescent="0.2">
      <c r="A184" s="22"/>
      <c r="B184" s="27" t="s">
        <v>660</v>
      </c>
      <c r="C184" s="24" t="s">
        <v>770</v>
      </c>
      <c r="D184" s="25">
        <v>90000</v>
      </c>
      <c r="E184" s="25">
        <v>112500</v>
      </c>
      <c r="F184" s="24"/>
      <c r="G184" s="24"/>
      <c r="H184" s="24"/>
      <c r="I184" s="24"/>
      <c r="J184" s="24"/>
      <c r="K184" s="26"/>
    </row>
    <row r="185" spans="1:11" s="21" customFormat="1" ht="34.5" customHeight="1" x14ac:dyDescent="0.2">
      <c r="A185" s="22"/>
      <c r="B185" s="27" t="s">
        <v>661</v>
      </c>
      <c r="C185" s="24" t="s">
        <v>263</v>
      </c>
      <c r="D185" s="25">
        <v>12000</v>
      </c>
      <c r="E185" s="25">
        <v>15000</v>
      </c>
      <c r="F185" s="24"/>
      <c r="G185" s="24"/>
      <c r="H185" s="24"/>
      <c r="I185" s="24"/>
      <c r="J185" s="24"/>
      <c r="K185" s="26"/>
    </row>
    <row r="186" spans="1:11" s="21" customFormat="1" ht="45" x14ac:dyDescent="0.2">
      <c r="A186" s="151" t="s">
        <v>663</v>
      </c>
      <c r="B186" s="152" t="s">
        <v>665</v>
      </c>
      <c r="C186" s="153" t="s">
        <v>769</v>
      </c>
      <c r="D186" s="154">
        <v>1785600</v>
      </c>
      <c r="E186" s="154">
        <v>2232000</v>
      </c>
      <c r="F186" s="153" t="s">
        <v>27</v>
      </c>
      <c r="G186" s="153" t="s">
        <v>19</v>
      </c>
      <c r="H186" s="153" t="s">
        <v>20</v>
      </c>
      <c r="I186" s="153" t="s">
        <v>29</v>
      </c>
      <c r="J186" s="153" t="s">
        <v>368</v>
      </c>
      <c r="K186" s="155" t="s">
        <v>669</v>
      </c>
    </row>
    <row r="187" spans="1:11" s="21" customFormat="1" ht="45" x14ac:dyDescent="0.2">
      <c r="A187" s="146" t="s">
        <v>664</v>
      </c>
      <c r="B187" s="147" t="s">
        <v>666</v>
      </c>
      <c r="C187" s="148" t="s">
        <v>768</v>
      </c>
      <c r="D187" s="149">
        <v>400000</v>
      </c>
      <c r="E187" s="149">
        <v>500000</v>
      </c>
      <c r="F187" s="148" t="s">
        <v>27</v>
      </c>
      <c r="G187" s="148" t="s">
        <v>19</v>
      </c>
      <c r="H187" s="148" t="s">
        <v>20</v>
      </c>
      <c r="I187" s="148" t="s">
        <v>29</v>
      </c>
      <c r="J187" s="148" t="s">
        <v>173</v>
      </c>
      <c r="K187" s="150" t="s">
        <v>670</v>
      </c>
    </row>
    <row r="188" spans="1:11" s="21" customFormat="1" ht="45" x14ac:dyDescent="0.2">
      <c r="A188" s="22" t="s">
        <v>704</v>
      </c>
      <c r="B188" s="23" t="s">
        <v>705</v>
      </c>
      <c r="C188" s="24" t="s">
        <v>306</v>
      </c>
      <c r="D188" s="25">
        <v>60000</v>
      </c>
      <c r="E188" s="25">
        <v>75000</v>
      </c>
      <c r="F188" s="24" t="s">
        <v>18</v>
      </c>
      <c r="G188" s="24" t="s">
        <v>19</v>
      </c>
      <c r="H188" s="24" t="s">
        <v>20</v>
      </c>
      <c r="I188" s="24" t="s">
        <v>21</v>
      </c>
      <c r="J188" s="24" t="s">
        <v>104</v>
      </c>
      <c r="K188" s="26" t="s">
        <v>707</v>
      </c>
    </row>
    <row r="189" spans="1:11" s="126" customFormat="1" ht="45" x14ac:dyDescent="0.2">
      <c r="A189" s="120" t="s">
        <v>735</v>
      </c>
      <c r="B189" s="145" t="s">
        <v>736</v>
      </c>
      <c r="C189" s="124" t="s">
        <v>477</v>
      </c>
      <c r="D189" s="121">
        <v>43650</v>
      </c>
      <c r="E189" s="121">
        <v>54562.5</v>
      </c>
      <c r="F189" s="124" t="s">
        <v>18</v>
      </c>
      <c r="G189" s="124" t="s">
        <v>19</v>
      </c>
      <c r="H189" s="124" t="s">
        <v>20</v>
      </c>
      <c r="I189" s="124" t="s">
        <v>21</v>
      </c>
      <c r="J189" s="124" t="s">
        <v>104</v>
      </c>
      <c r="K189" s="125" t="s">
        <v>738</v>
      </c>
    </row>
    <row r="190" spans="1:11" s="21" customFormat="1" ht="21" customHeight="1" x14ac:dyDescent="0.2">
      <c r="A190" s="30" t="s">
        <v>308</v>
      </c>
      <c r="B190" s="134"/>
      <c r="C190" s="134"/>
      <c r="D190" s="43">
        <f>SUM(D171:D175,D177:D182,D186:D189)</f>
        <v>11049750</v>
      </c>
      <c r="E190" s="43">
        <f>SUM(E171:E175,E177:E182,E186:E189)</f>
        <v>13812187.5</v>
      </c>
      <c r="F190" s="134"/>
      <c r="G190" s="134"/>
      <c r="H190" s="134"/>
      <c r="I190" s="134"/>
      <c r="J190" s="134"/>
      <c r="K190" s="135"/>
    </row>
    <row r="191" spans="1:11" s="21" customFormat="1" ht="21" customHeight="1" x14ac:dyDescent="0.2">
      <c r="A191" s="15" t="s">
        <v>309</v>
      </c>
      <c r="B191" s="33"/>
      <c r="C191" s="34"/>
      <c r="D191" s="35">
        <f>D190</f>
        <v>11049750</v>
      </c>
      <c r="E191" s="35">
        <f>E190</f>
        <v>13812187.5</v>
      </c>
      <c r="F191" s="34"/>
      <c r="G191" s="34"/>
      <c r="H191" s="34"/>
      <c r="I191" s="34"/>
      <c r="J191" s="36"/>
      <c r="K191" s="37"/>
    </row>
    <row r="192" spans="1:11" s="21" customFormat="1" ht="15" customHeight="1" x14ac:dyDescent="0.2">
      <c r="A192" s="28"/>
      <c r="B192" s="27"/>
      <c r="C192" s="24"/>
      <c r="D192" s="25"/>
      <c r="E192" s="25"/>
      <c r="F192" s="24"/>
      <c r="G192" s="24"/>
      <c r="H192" s="24"/>
      <c r="I192" s="24"/>
      <c r="J192" s="24"/>
      <c r="K192" s="26"/>
    </row>
    <row r="193" spans="1:11" s="21" customFormat="1" ht="21" customHeight="1" x14ac:dyDescent="0.2">
      <c r="A193" s="33" t="s">
        <v>310</v>
      </c>
      <c r="B193" s="33"/>
      <c r="C193" s="34"/>
      <c r="D193" s="35"/>
      <c r="E193" s="35"/>
      <c r="F193" s="34"/>
      <c r="G193" s="34"/>
      <c r="H193" s="34"/>
      <c r="I193" s="34"/>
      <c r="J193" s="36"/>
      <c r="K193" s="37"/>
    </row>
    <row r="194" spans="1:11" s="21" customFormat="1" ht="60" customHeight="1" x14ac:dyDescent="0.2">
      <c r="A194" s="22" t="s">
        <v>311</v>
      </c>
      <c r="B194" s="27" t="s">
        <v>312</v>
      </c>
      <c r="C194" s="24" t="s">
        <v>313</v>
      </c>
      <c r="D194" s="25">
        <v>160000</v>
      </c>
      <c r="E194" s="25">
        <v>160000</v>
      </c>
      <c r="F194" s="24" t="s">
        <v>18</v>
      </c>
      <c r="G194" s="24" t="s">
        <v>19</v>
      </c>
      <c r="H194" s="24" t="s">
        <v>20</v>
      </c>
      <c r="I194" s="24" t="s">
        <v>21</v>
      </c>
      <c r="J194" s="24" t="s">
        <v>223</v>
      </c>
      <c r="K194" s="26" t="s">
        <v>143</v>
      </c>
    </row>
    <row r="195" spans="1:11" s="21" customFormat="1" ht="30" customHeight="1" x14ac:dyDescent="0.2">
      <c r="A195" s="22" t="s">
        <v>314</v>
      </c>
      <c r="B195" s="23" t="s">
        <v>315</v>
      </c>
      <c r="C195" s="24" t="s">
        <v>316</v>
      </c>
      <c r="D195" s="25">
        <v>50000</v>
      </c>
      <c r="E195" s="25">
        <v>50000</v>
      </c>
      <c r="F195" s="24" t="s">
        <v>18</v>
      </c>
      <c r="G195" s="24" t="s">
        <v>19</v>
      </c>
      <c r="H195" s="24" t="s">
        <v>20</v>
      </c>
      <c r="I195" s="24" t="s">
        <v>21</v>
      </c>
      <c r="J195" s="24" t="s">
        <v>223</v>
      </c>
      <c r="K195" s="26" t="s">
        <v>143</v>
      </c>
    </row>
    <row r="196" spans="1:11" s="21" customFormat="1" ht="21" customHeight="1" x14ac:dyDescent="0.2">
      <c r="A196" s="33" t="s">
        <v>317</v>
      </c>
      <c r="B196" s="33"/>
      <c r="C196" s="34"/>
      <c r="D196" s="35">
        <f>SUM(D194:D195)</f>
        <v>210000</v>
      </c>
      <c r="E196" s="35">
        <f>SUM(E194:E195)</f>
        <v>210000</v>
      </c>
      <c r="F196" s="34"/>
      <c r="G196" s="34"/>
      <c r="H196" s="34"/>
      <c r="I196" s="34"/>
      <c r="J196" s="36"/>
      <c r="K196" s="37"/>
    </row>
    <row r="197" spans="1:11" s="21" customFormat="1" ht="15" customHeight="1" x14ac:dyDescent="0.2">
      <c r="A197" s="44"/>
      <c r="B197" s="27"/>
      <c r="C197" s="24"/>
      <c r="D197" s="25"/>
      <c r="E197" s="25"/>
      <c r="F197" s="24"/>
      <c r="G197" s="24"/>
      <c r="H197" s="24"/>
      <c r="I197" s="24"/>
      <c r="J197" s="24"/>
      <c r="K197" s="26"/>
    </row>
    <row r="198" spans="1:11" s="21" customFormat="1" ht="21" customHeight="1" x14ac:dyDescent="0.2">
      <c r="A198" s="33" t="s">
        <v>318</v>
      </c>
      <c r="B198" s="33"/>
      <c r="C198" s="34"/>
      <c r="D198" s="35"/>
      <c r="E198" s="35"/>
      <c r="F198" s="34"/>
      <c r="G198" s="34"/>
      <c r="H198" s="34"/>
      <c r="I198" s="34"/>
      <c r="J198" s="36"/>
      <c r="K198" s="37"/>
    </row>
    <row r="199" spans="1:11" s="21" customFormat="1" ht="30" customHeight="1" x14ac:dyDescent="0.2">
      <c r="A199" s="22" t="s">
        <v>319</v>
      </c>
      <c r="B199" s="27" t="s">
        <v>320</v>
      </c>
      <c r="C199" s="24" t="s">
        <v>321</v>
      </c>
      <c r="D199" s="25">
        <v>64400</v>
      </c>
      <c r="E199" s="25">
        <f t="shared" ref="E199:E217" si="6">D199*1.25</f>
        <v>80500</v>
      </c>
      <c r="F199" s="24" t="s">
        <v>18</v>
      </c>
      <c r="G199" s="24" t="s">
        <v>19</v>
      </c>
      <c r="H199" s="24" t="s">
        <v>20</v>
      </c>
      <c r="I199" s="24" t="s">
        <v>21</v>
      </c>
      <c r="J199" s="24" t="s">
        <v>22</v>
      </c>
      <c r="K199" s="26" t="s">
        <v>67</v>
      </c>
    </row>
    <row r="200" spans="1:11" s="21" customFormat="1" ht="30" customHeight="1" x14ac:dyDescent="0.2">
      <c r="A200" s="22" t="s">
        <v>322</v>
      </c>
      <c r="B200" s="27" t="s">
        <v>323</v>
      </c>
      <c r="C200" s="24" t="s">
        <v>324</v>
      </c>
      <c r="D200" s="122">
        <v>1101500</v>
      </c>
      <c r="E200" s="122">
        <f t="shared" si="6"/>
        <v>1376875</v>
      </c>
      <c r="F200" s="24" t="s">
        <v>137</v>
      </c>
      <c r="G200" s="24" t="s">
        <v>19</v>
      </c>
      <c r="H200" s="24" t="s">
        <v>20</v>
      </c>
      <c r="I200" s="24" t="s">
        <v>21</v>
      </c>
      <c r="J200" s="127" t="s">
        <v>22</v>
      </c>
      <c r="K200" s="128" t="s">
        <v>325</v>
      </c>
    </row>
    <row r="201" spans="1:11" s="21" customFormat="1" ht="30.75" customHeight="1" x14ac:dyDescent="0.2">
      <c r="A201" s="22" t="s">
        <v>563</v>
      </c>
      <c r="B201" s="27"/>
      <c r="C201" s="24"/>
      <c r="D201" s="25">
        <v>1102300</v>
      </c>
      <c r="E201" s="25">
        <v>1377875</v>
      </c>
      <c r="F201" s="24"/>
      <c r="G201" s="24"/>
      <c r="H201" s="24"/>
      <c r="I201" s="24"/>
      <c r="J201" s="24" t="s">
        <v>83</v>
      </c>
      <c r="K201" s="26" t="s">
        <v>580</v>
      </c>
    </row>
    <row r="202" spans="1:11" s="21" customFormat="1" ht="30" customHeight="1" x14ac:dyDescent="0.2">
      <c r="A202" s="22" t="s">
        <v>326</v>
      </c>
      <c r="B202" s="27" t="s">
        <v>327</v>
      </c>
      <c r="C202" s="24" t="s">
        <v>328</v>
      </c>
      <c r="D202" s="25">
        <v>76000</v>
      </c>
      <c r="E202" s="25">
        <f t="shared" si="6"/>
        <v>95000</v>
      </c>
      <c r="F202" s="24" t="s">
        <v>18</v>
      </c>
      <c r="G202" s="24" t="s">
        <v>19</v>
      </c>
      <c r="H202" s="24" t="s">
        <v>20</v>
      </c>
      <c r="I202" s="24" t="s">
        <v>21</v>
      </c>
      <c r="J202" s="24" t="s">
        <v>83</v>
      </c>
      <c r="K202" s="26" t="s">
        <v>49</v>
      </c>
    </row>
    <row r="203" spans="1:11" s="21" customFormat="1" ht="30" customHeight="1" x14ac:dyDescent="0.2">
      <c r="A203" s="22" t="s">
        <v>329</v>
      </c>
      <c r="B203" s="27" t="s">
        <v>330</v>
      </c>
      <c r="C203" s="24" t="s">
        <v>331</v>
      </c>
      <c r="D203" s="25">
        <v>44000</v>
      </c>
      <c r="E203" s="25">
        <f t="shared" si="6"/>
        <v>55000</v>
      </c>
      <c r="F203" s="24" t="s">
        <v>18</v>
      </c>
      <c r="G203" s="24" t="s">
        <v>19</v>
      </c>
      <c r="H203" s="24" t="s">
        <v>20</v>
      </c>
      <c r="I203" s="24" t="s">
        <v>21</v>
      </c>
      <c r="J203" s="24" t="s">
        <v>83</v>
      </c>
      <c r="K203" s="26" t="s">
        <v>49</v>
      </c>
    </row>
    <row r="204" spans="1:11" s="21" customFormat="1" ht="30" customHeight="1" x14ac:dyDescent="0.2">
      <c r="A204" s="22" t="s">
        <v>332</v>
      </c>
      <c r="B204" s="23" t="s">
        <v>333</v>
      </c>
      <c r="C204" s="24" t="s">
        <v>334</v>
      </c>
      <c r="D204" s="25">
        <v>40000</v>
      </c>
      <c r="E204" s="25">
        <f t="shared" si="6"/>
        <v>50000</v>
      </c>
      <c r="F204" s="24" t="s">
        <v>18</v>
      </c>
      <c r="G204" s="24" t="s">
        <v>19</v>
      </c>
      <c r="H204" s="24" t="s">
        <v>20</v>
      </c>
      <c r="I204" s="24" t="s">
        <v>21</v>
      </c>
      <c r="J204" s="24" t="s">
        <v>83</v>
      </c>
      <c r="K204" s="26" t="s">
        <v>49</v>
      </c>
    </row>
    <row r="205" spans="1:11" s="21" customFormat="1" ht="30" customHeight="1" x14ac:dyDescent="0.2">
      <c r="A205" s="22" t="s">
        <v>335</v>
      </c>
      <c r="B205" s="23" t="s">
        <v>336</v>
      </c>
      <c r="C205" s="24" t="s">
        <v>337</v>
      </c>
      <c r="D205" s="25">
        <v>40000</v>
      </c>
      <c r="E205" s="25">
        <f t="shared" si="6"/>
        <v>50000</v>
      </c>
      <c r="F205" s="24" t="s">
        <v>18</v>
      </c>
      <c r="G205" s="24" t="s">
        <v>19</v>
      </c>
      <c r="H205" s="24" t="s">
        <v>20</v>
      </c>
      <c r="I205" s="24" t="s">
        <v>21</v>
      </c>
      <c r="J205" s="24" t="s">
        <v>104</v>
      </c>
      <c r="K205" s="26" t="s">
        <v>84</v>
      </c>
    </row>
    <row r="206" spans="1:11" s="21" customFormat="1" ht="30" customHeight="1" x14ac:dyDescent="0.2">
      <c r="A206" s="22" t="s">
        <v>338</v>
      </c>
      <c r="B206" s="27" t="s">
        <v>339</v>
      </c>
      <c r="C206" s="24" t="s">
        <v>340</v>
      </c>
      <c r="D206" s="25">
        <v>40000</v>
      </c>
      <c r="E206" s="25">
        <f t="shared" si="6"/>
        <v>50000</v>
      </c>
      <c r="F206" s="24" t="s">
        <v>18</v>
      </c>
      <c r="G206" s="24" t="s">
        <v>19</v>
      </c>
      <c r="H206" s="24" t="s">
        <v>20</v>
      </c>
      <c r="I206" s="24" t="s">
        <v>21</v>
      </c>
      <c r="J206" s="24" t="s">
        <v>83</v>
      </c>
      <c r="K206" s="26" t="s">
        <v>49</v>
      </c>
    </row>
    <row r="207" spans="1:11" s="21" customFormat="1" ht="30" customHeight="1" x14ac:dyDescent="0.2">
      <c r="A207" s="22" t="s">
        <v>341</v>
      </c>
      <c r="B207" s="23" t="s">
        <v>342</v>
      </c>
      <c r="C207" s="24" t="s">
        <v>343</v>
      </c>
      <c r="D207" s="25">
        <v>1080000</v>
      </c>
      <c r="E207" s="25">
        <f t="shared" si="6"/>
        <v>1350000</v>
      </c>
      <c r="F207" s="24" t="s">
        <v>344</v>
      </c>
      <c r="G207" s="24" t="s">
        <v>19</v>
      </c>
      <c r="H207" s="24" t="s">
        <v>20</v>
      </c>
      <c r="I207" s="24" t="s">
        <v>21</v>
      </c>
      <c r="J207" s="24" t="s">
        <v>223</v>
      </c>
      <c r="K207" s="26" t="s">
        <v>143</v>
      </c>
    </row>
    <row r="208" spans="1:11" s="21" customFormat="1" ht="30" customHeight="1" x14ac:dyDescent="0.2">
      <c r="A208" s="22" t="s">
        <v>345</v>
      </c>
      <c r="B208" s="23" t="s">
        <v>346</v>
      </c>
      <c r="C208" s="24" t="s">
        <v>347</v>
      </c>
      <c r="D208" s="25">
        <v>100000</v>
      </c>
      <c r="E208" s="25">
        <f t="shared" si="6"/>
        <v>125000</v>
      </c>
      <c r="F208" s="24" t="s">
        <v>18</v>
      </c>
      <c r="G208" s="24" t="s">
        <v>19</v>
      </c>
      <c r="H208" s="24" t="s">
        <v>20</v>
      </c>
      <c r="I208" s="24" t="s">
        <v>21</v>
      </c>
      <c r="J208" s="24" t="s">
        <v>223</v>
      </c>
      <c r="K208" s="26" t="s">
        <v>143</v>
      </c>
    </row>
    <row r="209" spans="1:11" s="21" customFormat="1" ht="30" customHeight="1" x14ac:dyDescent="0.2">
      <c r="A209" s="22" t="s">
        <v>348</v>
      </c>
      <c r="B209" s="23" t="s">
        <v>349</v>
      </c>
      <c r="C209" s="24" t="s">
        <v>350</v>
      </c>
      <c r="D209" s="25">
        <v>112000</v>
      </c>
      <c r="E209" s="25">
        <f t="shared" si="6"/>
        <v>140000</v>
      </c>
      <c r="F209" s="24" t="s">
        <v>18</v>
      </c>
      <c r="G209" s="24" t="s">
        <v>19</v>
      </c>
      <c r="H209" s="24" t="s">
        <v>20</v>
      </c>
      <c r="I209" s="24" t="s">
        <v>21</v>
      </c>
      <c r="J209" s="24" t="s">
        <v>223</v>
      </c>
      <c r="K209" s="26" t="s">
        <v>143</v>
      </c>
    </row>
    <row r="210" spans="1:11" s="21" customFormat="1" ht="30" customHeight="1" x14ac:dyDescent="0.2">
      <c r="A210" s="22" t="s">
        <v>351</v>
      </c>
      <c r="B210" s="23" t="s">
        <v>352</v>
      </c>
      <c r="C210" s="24" t="s">
        <v>353</v>
      </c>
      <c r="D210" s="25">
        <v>152000</v>
      </c>
      <c r="E210" s="25">
        <f t="shared" si="6"/>
        <v>190000</v>
      </c>
      <c r="F210" s="24" t="s">
        <v>18</v>
      </c>
      <c r="G210" s="24" t="s">
        <v>19</v>
      </c>
      <c r="H210" s="24" t="s">
        <v>20</v>
      </c>
      <c r="I210" s="24" t="s">
        <v>21</v>
      </c>
      <c r="J210" s="24" t="s">
        <v>223</v>
      </c>
      <c r="K210" s="26" t="s">
        <v>143</v>
      </c>
    </row>
    <row r="211" spans="1:11" s="21" customFormat="1" ht="30" customHeight="1" x14ac:dyDescent="0.2">
      <c r="A211" s="22" t="s">
        <v>354</v>
      </c>
      <c r="B211" s="23" t="s">
        <v>355</v>
      </c>
      <c r="C211" s="24" t="s">
        <v>356</v>
      </c>
      <c r="D211" s="25">
        <v>180641.6</v>
      </c>
      <c r="E211" s="25">
        <f t="shared" si="6"/>
        <v>225802</v>
      </c>
      <c r="F211" s="24" t="s">
        <v>18</v>
      </c>
      <c r="G211" s="24" t="s">
        <v>19</v>
      </c>
      <c r="H211" s="24" t="s">
        <v>20</v>
      </c>
      <c r="I211" s="24" t="s">
        <v>21</v>
      </c>
      <c r="J211" s="24" t="s">
        <v>223</v>
      </c>
      <c r="K211" s="26" t="s">
        <v>143</v>
      </c>
    </row>
    <row r="212" spans="1:11" s="21" customFormat="1" ht="30" customHeight="1" x14ac:dyDescent="0.2">
      <c r="A212" s="22" t="s">
        <v>357</v>
      </c>
      <c r="B212" s="23" t="s">
        <v>358</v>
      </c>
      <c r="C212" s="24" t="s">
        <v>359</v>
      </c>
      <c r="D212" s="25">
        <v>1064400</v>
      </c>
      <c r="E212" s="25">
        <f t="shared" si="6"/>
        <v>1330500</v>
      </c>
      <c r="F212" s="24" t="s">
        <v>360</v>
      </c>
      <c r="G212" s="24" t="s">
        <v>19</v>
      </c>
      <c r="H212" s="24" t="s">
        <v>150</v>
      </c>
      <c r="I212" s="24" t="s">
        <v>21</v>
      </c>
      <c r="J212" s="24" t="s">
        <v>223</v>
      </c>
      <c r="K212" s="26" t="s">
        <v>186</v>
      </c>
    </row>
    <row r="213" spans="1:11" s="21" customFormat="1" ht="30" customHeight="1" x14ac:dyDescent="0.2">
      <c r="A213" s="22" t="s">
        <v>361</v>
      </c>
      <c r="B213" s="23" t="s">
        <v>362</v>
      </c>
      <c r="C213" s="24" t="s">
        <v>363</v>
      </c>
      <c r="D213" s="25">
        <v>40000</v>
      </c>
      <c r="E213" s="25">
        <f t="shared" si="6"/>
        <v>50000</v>
      </c>
      <c r="F213" s="24" t="s">
        <v>18</v>
      </c>
      <c r="G213" s="24" t="s">
        <v>19</v>
      </c>
      <c r="H213" s="24" t="s">
        <v>20</v>
      </c>
      <c r="I213" s="24" t="s">
        <v>21</v>
      </c>
      <c r="J213" s="24" t="s">
        <v>22</v>
      </c>
      <c r="K213" s="26" t="s">
        <v>364</v>
      </c>
    </row>
    <row r="214" spans="1:11" s="21" customFormat="1" ht="30" customHeight="1" x14ac:dyDescent="0.2">
      <c r="A214" s="22" t="s">
        <v>365</v>
      </c>
      <c r="B214" s="27" t="s">
        <v>366</v>
      </c>
      <c r="C214" s="24" t="s">
        <v>367</v>
      </c>
      <c r="D214" s="25">
        <v>48000</v>
      </c>
      <c r="E214" s="25">
        <f t="shared" si="6"/>
        <v>60000</v>
      </c>
      <c r="F214" s="24" t="s">
        <v>18</v>
      </c>
      <c r="G214" s="24" t="s">
        <v>19</v>
      </c>
      <c r="H214" s="24" t="s">
        <v>20</v>
      </c>
      <c r="I214" s="24" t="s">
        <v>21</v>
      </c>
      <c r="J214" s="24" t="s">
        <v>368</v>
      </c>
      <c r="K214" s="26" t="s">
        <v>143</v>
      </c>
    </row>
    <row r="215" spans="1:11" s="21" customFormat="1" ht="30" customHeight="1" x14ac:dyDescent="0.2">
      <c r="A215" s="22" t="s">
        <v>369</v>
      </c>
      <c r="B215" s="23" t="s">
        <v>370</v>
      </c>
      <c r="C215" s="24" t="s">
        <v>371</v>
      </c>
      <c r="D215" s="122">
        <v>100000</v>
      </c>
      <c r="E215" s="122">
        <f t="shared" si="6"/>
        <v>125000</v>
      </c>
      <c r="F215" s="24" t="s">
        <v>18</v>
      </c>
      <c r="G215" s="24" t="s">
        <v>19</v>
      </c>
      <c r="H215" s="24" t="s">
        <v>20</v>
      </c>
      <c r="I215" s="24" t="s">
        <v>21</v>
      </c>
      <c r="J215" s="24" t="s">
        <v>223</v>
      </c>
      <c r="K215" s="26" t="s">
        <v>143</v>
      </c>
    </row>
    <row r="216" spans="1:11" s="126" customFormat="1" ht="30.75" customHeight="1" x14ac:dyDescent="0.2">
      <c r="A216" s="120" t="s">
        <v>728</v>
      </c>
      <c r="B216" s="123"/>
      <c r="C216" s="124"/>
      <c r="D216" s="121">
        <v>160000</v>
      </c>
      <c r="E216" s="121">
        <f t="shared" si="6"/>
        <v>200000</v>
      </c>
      <c r="F216" s="124"/>
      <c r="G216" s="124"/>
      <c r="H216" s="124"/>
      <c r="I216" s="124"/>
      <c r="J216" s="124"/>
      <c r="K216" s="125"/>
    </row>
    <row r="217" spans="1:11" s="21" customFormat="1" ht="30" customHeight="1" x14ac:dyDescent="0.2">
      <c r="A217" s="22" t="s">
        <v>372</v>
      </c>
      <c r="B217" s="27" t="s">
        <v>373</v>
      </c>
      <c r="C217" s="24" t="s">
        <v>374</v>
      </c>
      <c r="D217" s="25">
        <v>22240</v>
      </c>
      <c r="E217" s="25">
        <f t="shared" si="6"/>
        <v>27800</v>
      </c>
      <c r="F217" s="24" t="s">
        <v>18</v>
      </c>
      <c r="G217" s="24" t="s">
        <v>19</v>
      </c>
      <c r="H217" s="24" t="s">
        <v>20</v>
      </c>
      <c r="I217" s="24" t="s">
        <v>21</v>
      </c>
      <c r="J217" s="24" t="s">
        <v>22</v>
      </c>
      <c r="K217" s="26" t="s">
        <v>67</v>
      </c>
    </row>
    <row r="218" spans="1:11" s="21" customFormat="1" ht="45" x14ac:dyDescent="0.2">
      <c r="A218" s="22" t="s">
        <v>584</v>
      </c>
      <c r="B218" s="23" t="s">
        <v>581</v>
      </c>
      <c r="C218" s="24" t="s">
        <v>774</v>
      </c>
      <c r="D218" s="25">
        <v>346200</v>
      </c>
      <c r="E218" s="25">
        <v>432750</v>
      </c>
      <c r="F218" s="24" t="s">
        <v>137</v>
      </c>
      <c r="G218" s="24" t="s">
        <v>19</v>
      </c>
      <c r="H218" s="24" t="s">
        <v>20</v>
      </c>
      <c r="I218" s="24" t="s">
        <v>21</v>
      </c>
      <c r="J218" s="24" t="s">
        <v>22</v>
      </c>
      <c r="K218" s="26" t="s">
        <v>583</v>
      </c>
    </row>
    <row r="219" spans="1:11" s="126" customFormat="1" ht="45" x14ac:dyDescent="0.2">
      <c r="A219" s="120" t="s">
        <v>742</v>
      </c>
      <c r="B219" s="145" t="s">
        <v>743</v>
      </c>
      <c r="C219" s="124" t="s">
        <v>773</v>
      </c>
      <c r="D219" s="121">
        <v>80000</v>
      </c>
      <c r="E219" s="121">
        <v>100000</v>
      </c>
      <c r="F219" s="124" t="s">
        <v>18</v>
      </c>
      <c r="G219" s="124" t="s">
        <v>19</v>
      </c>
      <c r="H219" s="124" t="s">
        <v>20</v>
      </c>
      <c r="I219" s="124" t="s">
        <v>21</v>
      </c>
      <c r="J219" s="124" t="s">
        <v>30</v>
      </c>
      <c r="K219" s="125" t="s">
        <v>681</v>
      </c>
    </row>
    <row r="220" spans="1:11" s="21" customFormat="1" ht="21" customHeight="1" x14ac:dyDescent="0.2">
      <c r="A220" s="33" t="s">
        <v>375</v>
      </c>
      <c r="B220" s="33"/>
      <c r="C220" s="34"/>
      <c r="D220" s="35">
        <f>SUM(D199,D201:D214,D216:D219)</f>
        <v>4792181.5999999996</v>
      </c>
      <c r="E220" s="35">
        <f>SUM(E199,E201:E214,E216:E219)</f>
        <v>5990227</v>
      </c>
      <c r="F220" s="34"/>
      <c r="G220" s="34"/>
      <c r="H220" s="34"/>
      <c r="I220" s="34"/>
      <c r="J220" s="36"/>
      <c r="K220" s="37"/>
    </row>
    <row r="221" spans="1:11" s="21" customFormat="1" ht="15" customHeight="1" x14ac:dyDescent="0.2">
      <c r="A221" s="28"/>
      <c r="B221" s="27"/>
      <c r="C221" s="24"/>
      <c r="D221" s="25"/>
      <c r="E221" s="25"/>
      <c r="F221" s="24"/>
      <c r="G221" s="24"/>
      <c r="H221" s="24"/>
      <c r="I221" s="24"/>
      <c r="J221" s="24"/>
      <c r="K221" s="26"/>
    </row>
    <row r="222" spans="1:11" s="21" customFormat="1" ht="21" customHeight="1" x14ac:dyDescent="0.2">
      <c r="A222" s="45" t="s">
        <v>376</v>
      </c>
      <c r="B222" s="46"/>
      <c r="C222" s="34"/>
      <c r="D222" s="35"/>
      <c r="E222" s="35"/>
      <c r="F222" s="34"/>
      <c r="G222" s="34"/>
      <c r="H222" s="34"/>
      <c r="I222" s="34"/>
      <c r="J222" s="36"/>
      <c r="K222" s="37"/>
    </row>
    <row r="223" spans="1:11" s="21" customFormat="1" ht="30" customHeight="1" x14ac:dyDescent="0.2">
      <c r="A223" s="22" t="s">
        <v>377</v>
      </c>
      <c r="B223" s="23" t="s">
        <v>378</v>
      </c>
      <c r="C223" s="24" t="s">
        <v>271</v>
      </c>
      <c r="D223" s="25">
        <v>111420</v>
      </c>
      <c r="E223" s="25">
        <f t="shared" ref="E223:E236" si="7">D223*1.25</f>
        <v>139275</v>
      </c>
      <c r="F223" s="24" t="s">
        <v>18</v>
      </c>
      <c r="G223" s="24" t="s">
        <v>19</v>
      </c>
      <c r="H223" s="24" t="s">
        <v>20</v>
      </c>
      <c r="I223" s="24" t="s">
        <v>21</v>
      </c>
      <c r="J223" s="24" t="s">
        <v>22</v>
      </c>
      <c r="K223" s="26" t="s">
        <v>379</v>
      </c>
    </row>
    <row r="224" spans="1:11" s="21" customFormat="1" ht="30" customHeight="1" x14ac:dyDescent="0.2">
      <c r="A224" s="22" t="s">
        <v>380</v>
      </c>
      <c r="B224" s="27" t="s">
        <v>381</v>
      </c>
      <c r="C224" s="24" t="s">
        <v>382</v>
      </c>
      <c r="D224" s="25">
        <v>80000</v>
      </c>
      <c r="E224" s="25">
        <f t="shared" si="7"/>
        <v>100000</v>
      </c>
      <c r="F224" s="24" t="s">
        <v>18</v>
      </c>
      <c r="G224" s="24" t="s">
        <v>19</v>
      </c>
      <c r="H224" s="24" t="s">
        <v>20</v>
      </c>
      <c r="I224" s="24" t="s">
        <v>21</v>
      </c>
      <c r="J224" s="24" t="s">
        <v>22</v>
      </c>
      <c r="K224" s="26" t="s">
        <v>383</v>
      </c>
    </row>
    <row r="225" spans="1:11" s="21" customFormat="1" ht="30" customHeight="1" x14ac:dyDescent="0.2">
      <c r="A225" s="22" t="s">
        <v>384</v>
      </c>
      <c r="B225" s="27" t="s">
        <v>385</v>
      </c>
      <c r="C225" s="24" t="s">
        <v>386</v>
      </c>
      <c r="D225" s="25">
        <v>56000</v>
      </c>
      <c r="E225" s="25">
        <f t="shared" si="7"/>
        <v>70000</v>
      </c>
      <c r="F225" s="24" t="s">
        <v>18</v>
      </c>
      <c r="G225" s="24" t="s">
        <v>19</v>
      </c>
      <c r="H225" s="24" t="s">
        <v>20</v>
      </c>
      <c r="I225" s="24" t="s">
        <v>21</v>
      </c>
      <c r="J225" s="24" t="s">
        <v>22</v>
      </c>
      <c r="K225" s="26" t="s">
        <v>387</v>
      </c>
    </row>
    <row r="226" spans="1:11" s="21" customFormat="1" ht="30" customHeight="1" x14ac:dyDescent="0.2">
      <c r="A226" s="22" t="s">
        <v>388</v>
      </c>
      <c r="B226" s="27" t="s">
        <v>389</v>
      </c>
      <c r="C226" s="24" t="s">
        <v>390</v>
      </c>
      <c r="D226" s="25">
        <v>34000</v>
      </c>
      <c r="E226" s="25">
        <f t="shared" si="7"/>
        <v>42500</v>
      </c>
      <c r="F226" s="24" t="s">
        <v>18</v>
      </c>
      <c r="G226" s="24" t="s">
        <v>19</v>
      </c>
      <c r="H226" s="24" t="s">
        <v>20</v>
      </c>
      <c r="I226" s="24" t="s">
        <v>21</v>
      </c>
      <c r="J226" s="24" t="s">
        <v>22</v>
      </c>
      <c r="K226" s="26" t="s">
        <v>387</v>
      </c>
    </row>
    <row r="227" spans="1:11" s="21" customFormat="1" ht="30" customHeight="1" x14ac:dyDescent="0.2">
      <c r="A227" s="22" t="s">
        <v>391</v>
      </c>
      <c r="B227" s="27" t="s">
        <v>392</v>
      </c>
      <c r="C227" s="24" t="s">
        <v>393</v>
      </c>
      <c r="D227" s="25">
        <v>22000</v>
      </c>
      <c r="E227" s="25">
        <f t="shared" si="7"/>
        <v>27500</v>
      </c>
      <c r="F227" s="24" t="s">
        <v>18</v>
      </c>
      <c r="G227" s="24" t="s">
        <v>19</v>
      </c>
      <c r="H227" s="24" t="s">
        <v>20</v>
      </c>
      <c r="I227" s="24" t="s">
        <v>21</v>
      </c>
      <c r="J227" s="24" t="s">
        <v>22</v>
      </c>
      <c r="K227" s="26" t="s">
        <v>387</v>
      </c>
    </row>
    <row r="228" spans="1:11" s="21" customFormat="1" ht="30" customHeight="1" x14ac:dyDescent="0.2">
      <c r="A228" s="22" t="s">
        <v>394</v>
      </c>
      <c r="B228" s="23" t="s">
        <v>395</v>
      </c>
      <c r="C228" s="24" t="s">
        <v>396</v>
      </c>
      <c r="D228" s="25">
        <v>75000</v>
      </c>
      <c r="E228" s="25">
        <f t="shared" si="7"/>
        <v>93750</v>
      </c>
      <c r="F228" s="24" t="s">
        <v>18</v>
      </c>
      <c r="G228" s="24" t="s">
        <v>19</v>
      </c>
      <c r="H228" s="24" t="s">
        <v>20</v>
      </c>
      <c r="I228" s="24" t="s">
        <v>21</v>
      </c>
      <c r="J228" s="24" t="s">
        <v>22</v>
      </c>
      <c r="K228" s="26" t="s">
        <v>387</v>
      </c>
    </row>
    <row r="229" spans="1:11" s="21" customFormat="1" ht="30" customHeight="1" x14ac:dyDescent="0.2">
      <c r="A229" s="22" t="s">
        <v>397</v>
      </c>
      <c r="B229" s="27" t="s">
        <v>398</v>
      </c>
      <c r="C229" s="24" t="s">
        <v>399</v>
      </c>
      <c r="D229" s="25">
        <v>80000</v>
      </c>
      <c r="E229" s="25">
        <f t="shared" si="7"/>
        <v>100000</v>
      </c>
      <c r="F229" s="24" t="s">
        <v>18</v>
      </c>
      <c r="G229" s="24" t="s">
        <v>19</v>
      </c>
      <c r="H229" s="24" t="s">
        <v>20</v>
      </c>
      <c r="I229" s="24" t="s">
        <v>21</v>
      </c>
      <c r="J229" s="24" t="s">
        <v>22</v>
      </c>
      <c r="K229" s="26" t="s">
        <v>387</v>
      </c>
    </row>
    <row r="230" spans="1:11" s="21" customFormat="1" ht="30" customHeight="1" x14ac:dyDescent="0.2">
      <c r="A230" s="22" t="s">
        <v>400</v>
      </c>
      <c r="B230" s="23" t="s">
        <v>401</v>
      </c>
      <c r="C230" s="24" t="s">
        <v>402</v>
      </c>
      <c r="D230" s="25">
        <v>50000</v>
      </c>
      <c r="E230" s="25">
        <f t="shared" si="7"/>
        <v>62500</v>
      </c>
      <c r="F230" s="24" t="s">
        <v>18</v>
      </c>
      <c r="G230" s="24" t="s">
        <v>19</v>
      </c>
      <c r="H230" s="24" t="s">
        <v>20</v>
      </c>
      <c r="I230" s="24" t="s">
        <v>21</v>
      </c>
      <c r="J230" s="24" t="s">
        <v>22</v>
      </c>
      <c r="K230" s="26" t="s">
        <v>387</v>
      </c>
    </row>
    <row r="231" spans="1:11" s="21" customFormat="1" ht="30" customHeight="1" x14ac:dyDescent="0.2">
      <c r="A231" s="22" t="s">
        <v>403</v>
      </c>
      <c r="B231" s="27" t="s">
        <v>404</v>
      </c>
      <c r="C231" s="24" t="s">
        <v>405</v>
      </c>
      <c r="D231" s="25">
        <v>112000</v>
      </c>
      <c r="E231" s="25">
        <f t="shared" si="7"/>
        <v>140000</v>
      </c>
      <c r="F231" s="24" t="s">
        <v>18</v>
      </c>
      <c r="G231" s="24" t="s">
        <v>19</v>
      </c>
      <c r="H231" s="24" t="s">
        <v>20</v>
      </c>
      <c r="I231" s="24" t="s">
        <v>21</v>
      </c>
      <c r="J231" s="24" t="s">
        <v>117</v>
      </c>
      <c r="K231" s="26" t="s">
        <v>406</v>
      </c>
    </row>
    <row r="232" spans="1:11" s="21" customFormat="1" ht="30" customHeight="1" x14ac:dyDescent="0.2">
      <c r="A232" s="22" t="s">
        <v>407</v>
      </c>
      <c r="B232" s="27" t="s">
        <v>408</v>
      </c>
      <c r="C232" s="24" t="s">
        <v>409</v>
      </c>
      <c r="D232" s="25">
        <v>23000</v>
      </c>
      <c r="E232" s="25">
        <f t="shared" si="7"/>
        <v>28750</v>
      </c>
      <c r="F232" s="24" t="s">
        <v>18</v>
      </c>
      <c r="G232" s="24" t="s">
        <v>19</v>
      </c>
      <c r="H232" s="24" t="s">
        <v>20</v>
      </c>
      <c r="I232" s="24" t="s">
        <v>21</v>
      </c>
      <c r="J232" s="24" t="s">
        <v>22</v>
      </c>
      <c r="K232" s="26" t="s">
        <v>387</v>
      </c>
    </row>
    <row r="233" spans="1:11" s="21" customFormat="1" ht="30" customHeight="1" x14ac:dyDescent="0.2">
      <c r="A233" s="22" t="s">
        <v>410</v>
      </c>
      <c r="B233" s="23" t="s">
        <v>411</v>
      </c>
      <c r="C233" s="24" t="s">
        <v>412</v>
      </c>
      <c r="D233" s="25">
        <v>40000</v>
      </c>
      <c r="E233" s="25">
        <f t="shared" si="7"/>
        <v>50000</v>
      </c>
      <c r="F233" s="24" t="s">
        <v>18</v>
      </c>
      <c r="G233" s="24" t="s">
        <v>19</v>
      </c>
      <c r="H233" s="24" t="s">
        <v>20</v>
      </c>
      <c r="I233" s="24" t="s">
        <v>21</v>
      </c>
      <c r="J233" s="24" t="s">
        <v>22</v>
      </c>
      <c r="K233" s="26" t="s">
        <v>387</v>
      </c>
    </row>
    <row r="234" spans="1:11" s="21" customFormat="1" ht="30" customHeight="1" x14ac:dyDescent="0.2">
      <c r="A234" s="22" t="s">
        <v>413</v>
      </c>
      <c r="B234" s="23" t="s">
        <v>414</v>
      </c>
      <c r="C234" s="24" t="s">
        <v>415</v>
      </c>
      <c r="D234" s="25">
        <v>24000</v>
      </c>
      <c r="E234" s="25">
        <f t="shared" si="7"/>
        <v>30000</v>
      </c>
      <c r="F234" s="24" t="s">
        <v>18</v>
      </c>
      <c r="G234" s="24" t="s">
        <v>19</v>
      </c>
      <c r="H234" s="24" t="s">
        <v>20</v>
      </c>
      <c r="I234" s="24" t="s">
        <v>21</v>
      </c>
      <c r="J234" s="24" t="s">
        <v>223</v>
      </c>
      <c r="K234" s="26" t="s">
        <v>416</v>
      </c>
    </row>
    <row r="235" spans="1:11" s="21" customFormat="1" ht="30" customHeight="1" x14ac:dyDescent="0.2">
      <c r="A235" s="22" t="s">
        <v>417</v>
      </c>
      <c r="B235" s="23" t="s">
        <v>418</v>
      </c>
      <c r="C235" s="24" t="s">
        <v>419</v>
      </c>
      <c r="D235" s="25">
        <v>34000</v>
      </c>
      <c r="E235" s="25">
        <f t="shared" si="7"/>
        <v>42500</v>
      </c>
      <c r="F235" s="24" t="s">
        <v>18</v>
      </c>
      <c r="G235" s="24" t="s">
        <v>19</v>
      </c>
      <c r="H235" s="24" t="s">
        <v>20</v>
      </c>
      <c r="I235" s="24" t="s">
        <v>21</v>
      </c>
      <c r="J235" s="24" t="s">
        <v>368</v>
      </c>
      <c r="K235" s="26" t="s">
        <v>420</v>
      </c>
    </row>
    <row r="236" spans="1:11" s="21" customFormat="1" ht="30" customHeight="1" x14ac:dyDescent="0.2">
      <c r="A236" s="22" t="s">
        <v>421</v>
      </c>
      <c r="B236" s="27" t="s">
        <v>422</v>
      </c>
      <c r="C236" s="24" t="s">
        <v>423</v>
      </c>
      <c r="D236" s="25">
        <v>88000</v>
      </c>
      <c r="E236" s="25">
        <f t="shared" si="7"/>
        <v>110000</v>
      </c>
      <c r="F236" s="24" t="s">
        <v>18</v>
      </c>
      <c r="G236" s="24" t="s">
        <v>19</v>
      </c>
      <c r="H236" s="24" t="s">
        <v>20</v>
      </c>
      <c r="I236" s="24" t="s">
        <v>21</v>
      </c>
      <c r="J236" s="24" t="s">
        <v>22</v>
      </c>
      <c r="K236" s="26" t="s">
        <v>424</v>
      </c>
    </row>
    <row r="237" spans="1:11" s="21" customFormat="1" ht="43.5" customHeight="1" x14ac:dyDescent="0.2">
      <c r="A237" s="22" t="s">
        <v>585</v>
      </c>
      <c r="B237" s="27" t="s">
        <v>587</v>
      </c>
      <c r="C237" s="24" t="s">
        <v>589</v>
      </c>
      <c r="D237" s="25">
        <v>48000</v>
      </c>
      <c r="E237" s="25">
        <v>60000</v>
      </c>
      <c r="F237" s="24" t="s">
        <v>18</v>
      </c>
      <c r="G237" s="24" t="s">
        <v>19</v>
      </c>
      <c r="H237" s="24" t="s">
        <v>20</v>
      </c>
      <c r="I237" s="24" t="s">
        <v>21</v>
      </c>
      <c r="J237" s="24" t="s">
        <v>22</v>
      </c>
      <c r="K237" s="26" t="s">
        <v>67</v>
      </c>
    </row>
    <row r="238" spans="1:11" s="21" customFormat="1" ht="43.5" customHeight="1" x14ac:dyDescent="0.2">
      <c r="A238" s="22" t="s">
        <v>586</v>
      </c>
      <c r="B238" s="23" t="s">
        <v>588</v>
      </c>
      <c r="C238" s="24" t="s">
        <v>775</v>
      </c>
      <c r="D238" s="25">
        <v>360000</v>
      </c>
      <c r="E238" s="25">
        <v>450000</v>
      </c>
      <c r="F238" s="24" t="s">
        <v>27</v>
      </c>
      <c r="G238" s="24" t="s">
        <v>19</v>
      </c>
      <c r="H238" s="24" t="s">
        <v>20</v>
      </c>
      <c r="I238" s="24" t="s">
        <v>29</v>
      </c>
      <c r="J238" s="24" t="s">
        <v>104</v>
      </c>
      <c r="K238" s="26" t="s">
        <v>210</v>
      </c>
    </row>
    <row r="239" spans="1:11" s="21" customFormat="1" ht="43.5" customHeight="1" x14ac:dyDescent="0.2">
      <c r="A239" s="22" t="s">
        <v>671</v>
      </c>
      <c r="B239" s="23" t="s">
        <v>703</v>
      </c>
      <c r="C239" s="24" t="s">
        <v>419</v>
      </c>
      <c r="D239" s="25">
        <v>95000</v>
      </c>
      <c r="E239" s="25">
        <v>118750</v>
      </c>
      <c r="F239" s="24" t="s">
        <v>18</v>
      </c>
      <c r="G239" s="24" t="s">
        <v>19</v>
      </c>
      <c r="H239" s="24" t="s">
        <v>20</v>
      </c>
      <c r="I239" s="24" t="s">
        <v>21</v>
      </c>
      <c r="J239" s="24" t="s">
        <v>104</v>
      </c>
      <c r="K239" s="26" t="s">
        <v>673</v>
      </c>
    </row>
    <row r="240" spans="1:11" s="126" customFormat="1" ht="51" customHeight="1" x14ac:dyDescent="0.2">
      <c r="A240" s="120" t="s">
        <v>745</v>
      </c>
      <c r="B240" s="145" t="s">
        <v>746</v>
      </c>
      <c r="C240" s="124" t="s">
        <v>776</v>
      </c>
      <c r="D240" s="121">
        <v>55000</v>
      </c>
      <c r="E240" s="121">
        <v>68750</v>
      </c>
      <c r="F240" s="124" t="s">
        <v>18</v>
      </c>
      <c r="G240" s="124" t="s">
        <v>19</v>
      </c>
      <c r="H240" s="124" t="s">
        <v>20</v>
      </c>
      <c r="I240" s="124" t="s">
        <v>29</v>
      </c>
      <c r="J240" s="124" t="s">
        <v>30</v>
      </c>
      <c r="K240" s="125" t="s">
        <v>748</v>
      </c>
    </row>
    <row r="241" spans="1:11" s="126" customFormat="1" ht="45" x14ac:dyDescent="0.2">
      <c r="A241" s="120" t="s">
        <v>753</v>
      </c>
      <c r="B241" s="145" t="s">
        <v>755</v>
      </c>
      <c r="C241" s="124" t="s">
        <v>777</v>
      </c>
      <c r="D241" s="121">
        <v>46400</v>
      </c>
      <c r="E241" s="121">
        <v>58000</v>
      </c>
      <c r="F241" s="124" t="s">
        <v>18</v>
      </c>
      <c r="G241" s="124" t="s">
        <v>19</v>
      </c>
      <c r="H241" s="124" t="s">
        <v>20</v>
      </c>
      <c r="I241" s="124" t="s">
        <v>29</v>
      </c>
      <c r="J241" s="124" t="s">
        <v>117</v>
      </c>
      <c r="K241" s="125" t="s">
        <v>758</v>
      </c>
    </row>
    <row r="242" spans="1:11" s="126" customFormat="1" ht="45" customHeight="1" x14ac:dyDescent="0.2">
      <c r="A242" s="120" t="s">
        <v>754</v>
      </c>
      <c r="B242" s="145" t="s">
        <v>756</v>
      </c>
      <c r="C242" s="124" t="s">
        <v>776</v>
      </c>
      <c r="D242" s="121">
        <v>48000</v>
      </c>
      <c r="E242" s="121">
        <v>60000</v>
      </c>
      <c r="F242" s="124" t="s">
        <v>18</v>
      </c>
      <c r="G242" s="124" t="s">
        <v>19</v>
      </c>
      <c r="H242" s="124" t="s">
        <v>20</v>
      </c>
      <c r="I242" s="124" t="s">
        <v>29</v>
      </c>
      <c r="J242" s="124" t="s">
        <v>117</v>
      </c>
      <c r="K242" s="125" t="s">
        <v>759</v>
      </c>
    </row>
    <row r="243" spans="1:11" s="21" customFormat="1" ht="21" customHeight="1" x14ac:dyDescent="0.2">
      <c r="A243" s="45" t="s">
        <v>425</v>
      </c>
      <c r="B243" s="46"/>
      <c r="C243" s="34"/>
      <c r="D243" s="35">
        <f>SUM(D223:D242)</f>
        <v>1481820</v>
      </c>
      <c r="E243" s="35">
        <f>SUM(E223:E242)</f>
        <v>1852275</v>
      </c>
      <c r="F243" s="34"/>
      <c r="G243" s="34"/>
      <c r="H243" s="34"/>
      <c r="I243" s="34"/>
      <c r="J243" s="36"/>
      <c r="K243" s="37"/>
    </row>
    <row r="244" spans="1:11" s="21" customFormat="1" ht="15" customHeight="1" x14ac:dyDescent="0.2">
      <c r="A244" s="28"/>
      <c r="B244" s="27"/>
      <c r="C244" s="24"/>
      <c r="D244" s="25"/>
      <c r="E244" s="25"/>
      <c r="F244" s="24"/>
      <c r="G244" s="24"/>
      <c r="H244" s="24"/>
      <c r="I244" s="24"/>
      <c r="J244" s="24"/>
      <c r="K244" s="26"/>
    </row>
    <row r="245" spans="1:11" s="21" customFormat="1" ht="21" customHeight="1" x14ac:dyDescent="0.2">
      <c r="A245" s="45" t="s">
        <v>426</v>
      </c>
      <c r="B245" s="46"/>
      <c r="C245" s="34"/>
      <c r="D245" s="35"/>
      <c r="E245" s="35"/>
      <c r="F245" s="34"/>
      <c r="G245" s="34"/>
      <c r="H245" s="34"/>
      <c r="I245" s="34"/>
      <c r="J245" s="36"/>
      <c r="K245" s="37"/>
    </row>
    <row r="246" spans="1:11" s="21" customFormat="1" ht="60" x14ac:dyDescent="0.2">
      <c r="A246" s="131" t="s">
        <v>427</v>
      </c>
      <c r="B246" s="129" t="s">
        <v>739</v>
      </c>
      <c r="C246" s="127" t="s">
        <v>428</v>
      </c>
      <c r="D246" s="122">
        <v>40000</v>
      </c>
      <c r="E246" s="122">
        <f t="shared" ref="E246:E255" si="8">D246*1.25</f>
        <v>50000</v>
      </c>
      <c r="F246" s="127" t="s">
        <v>18</v>
      </c>
      <c r="G246" s="127" t="s">
        <v>19</v>
      </c>
      <c r="H246" s="127" t="s">
        <v>20</v>
      </c>
      <c r="I246" s="127" t="s">
        <v>21</v>
      </c>
      <c r="J246" s="127" t="s">
        <v>22</v>
      </c>
      <c r="K246" s="128" t="s">
        <v>67</v>
      </c>
    </row>
    <row r="247" spans="1:11" s="21" customFormat="1" ht="30" customHeight="1" x14ac:dyDescent="0.2">
      <c r="A247" s="22" t="s">
        <v>429</v>
      </c>
      <c r="B247" s="27" t="s">
        <v>430</v>
      </c>
      <c r="C247" s="24" t="s">
        <v>431</v>
      </c>
      <c r="D247" s="25">
        <v>20000</v>
      </c>
      <c r="E247" s="25">
        <f t="shared" si="8"/>
        <v>25000</v>
      </c>
      <c r="F247" s="24" t="s">
        <v>18</v>
      </c>
      <c r="G247" s="24" t="s">
        <v>19</v>
      </c>
      <c r="H247" s="24" t="s">
        <v>20</v>
      </c>
      <c r="I247" s="24" t="s">
        <v>21</v>
      </c>
      <c r="J247" s="24" t="s">
        <v>22</v>
      </c>
      <c r="K247" s="26" t="s">
        <v>67</v>
      </c>
    </row>
    <row r="248" spans="1:11" s="21" customFormat="1" ht="33.75" customHeight="1" x14ac:dyDescent="0.2">
      <c r="A248" s="22" t="s">
        <v>432</v>
      </c>
      <c r="B248" s="27" t="s">
        <v>433</v>
      </c>
      <c r="C248" s="24" t="s">
        <v>431</v>
      </c>
      <c r="D248" s="25">
        <v>64000</v>
      </c>
      <c r="E248" s="25">
        <f t="shared" si="8"/>
        <v>80000</v>
      </c>
      <c r="F248" s="24" t="s">
        <v>18</v>
      </c>
      <c r="G248" s="24" t="s">
        <v>19</v>
      </c>
      <c r="H248" s="24" t="s">
        <v>20</v>
      </c>
      <c r="I248" s="24" t="s">
        <v>21</v>
      </c>
      <c r="J248" s="24" t="s">
        <v>22</v>
      </c>
      <c r="K248" s="26" t="s">
        <v>67</v>
      </c>
    </row>
    <row r="249" spans="1:11" s="21" customFormat="1" ht="30" customHeight="1" x14ac:dyDescent="0.2">
      <c r="A249" s="22" t="s">
        <v>434</v>
      </c>
      <c r="B249" s="27" t="s">
        <v>435</v>
      </c>
      <c r="C249" s="24" t="s">
        <v>431</v>
      </c>
      <c r="D249" s="25">
        <v>60000</v>
      </c>
      <c r="E249" s="25">
        <f t="shared" si="8"/>
        <v>75000</v>
      </c>
      <c r="F249" s="24" t="s">
        <v>18</v>
      </c>
      <c r="G249" s="24" t="s">
        <v>19</v>
      </c>
      <c r="H249" s="24" t="s">
        <v>20</v>
      </c>
      <c r="I249" s="24" t="s">
        <v>21</v>
      </c>
      <c r="J249" s="24" t="s">
        <v>22</v>
      </c>
      <c r="K249" s="26" t="s">
        <v>67</v>
      </c>
    </row>
    <row r="250" spans="1:11" s="21" customFormat="1" ht="30" customHeight="1" x14ac:dyDescent="0.2">
      <c r="A250" s="22" t="s">
        <v>436</v>
      </c>
      <c r="B250" s="27" t="s">
        <v>437</v>
      </c>
      <c r="C250" s="24" t="s">
        <v>431</v>
      </c>
      <c r="D250" s="122">
        <v>1208000</v>
      </c>
      <c r="E250" s="122">
        <f t="shared" si="8"/>
        <v>1510000</v>
      </c>
      <c r="F250" s="24" t="s">
        <v>137</v>
      </c>
      <c r="G250" s="24" t="s">
        <v>19</v>
      </c>
      <c r="H250" s="24" t="s">
        <v>20</v>
      </c>
      <c r="I250" s="24" t="s">
        <v>21</v>
      </c>
      <c r="J250" s="24" t="s">
        <v>22</v>
      </c>
      <c r="K250" s="26" t="s">
        <v>438</v>
      </c>
    </row>
    <row r="251" spans="1:11" s="21" customFormat="1" ht="30" x14ac:dyDescent="0.2">
      <c r="A251" s="120" t="s">
        <v>728</v>
      </c>
      <c r="B251" s="27"/>
      <c r="C251" s="24"/>
      <c r="D251" s="121">
        <v>1248200</v>
      </c>
      <c r="E251" s="121">
        <f>D251*1.25</f>
        <v>1560250</v>
      </c>
      <c r="F251" s="24"/>
      <c r="G251" s="24"/>
      <c r="H251" s="24"/>
      <c r="I251" s="24"/>
      <c r="J251" s="24"/>
      <c r="K251" s="26"/>
    </row>
    <row r="252" spans="1:11" s="21" customFormat="1" ht="30" customHeight="1" x14ac:dyDescent="0.2">
      <c r="A252" s="22" t="s">
        <v>439</v>
      </c>
      <c r="B252" s="27" t="s">
        <v>440</v>
      </c>
      <c r="C252" s="24" t="s">
        <v>428</v>
      </c>
      <c r="D252" s="122">
        <v>104000</v>
      </c>
      <c r="E252" s="122">
        <f t="shared" si="8"/>
        <v>130000</v>
      </c>
      <c r="F252" s="24" t="s">
        <v>18</v>
      </c>
      <c r="G252" s="24" t="s">
        <v>19</v>
      </c>
      <c r="H252" s="24" t="s">
        <v>20</v>
      </c>
      <c r="I252" s="24" t="s">
        <v>21</v>
      </c>
      <c r="J252" s="24" t="s">
        <v>22</v>
      </c>
      <c r="K252" s="26" t="s">
        <v>67</v>
      </c>
    </row>
    <row r="253" spans="1:11" s="21" customFormat="1" ht="30.75" customHeight="1" x14ac:dyDescent="0.2">
      <c r="A253" s="22" t="s">
        <v>563</v>
      </c>
      <c r="B253" s="27"/>
      <c r="C253" s="24"/>
      <c r="D253" s="25">
        <v>64000</v>
      </c>
      <c r="E253" s="25">
        <v>80000</v>
      </c>
      <c r="F253" s="24"/>
      <c r="G253" s="24"/>
      <c r="H253" s="24"/>
      <c r="I253" s="24"/>
      <c r="J253" s="24"/>
      <c r="K253" s="26"/>
    </row>
    <row r="254" spans="1:11" s="21" customFormat="1" ht="30" customHeight="1" x14ac:dyDescent="0.2">
      <c r="A254" s="22" t="s">
        <v>441</v>
      </c>
      <c r="B254" s="27" t="s">
        <v>442</v>
      </c>
      <c r="C254" s="24" t="s">
        <v>431</v>
      </c>
      <c r="D254" s="25">
        <v>100000</v>
      </c>
      <c r="E254" s="25">
        <f t="shared" si="8"/>
        <v>125000</v>
      </c>
      <c r="F254" s="24" t="s">
        <v>18</v>
      </c>
      <c r="G254" s="24" t="s">
        <v>19</v>
      </c>
      <c r="H254" s="24" t="s">
        <v>20</v>
      </c>
      <c r="I254" s="24" t="s">
        <v>21</v>
      </c>
      <c r="J254" s="24" t="s">
        <v>22</v>
      </c>
      <c r="K254" s="26" t="s">
        <v>67</v>
      </c>
    </row>
    <row r="255" spans="1:11" s="21" customFormat="1" ht="45" x14ac:dyDescent="0.2">
      <c r="A255" s="22" t="s">
        <v>443</v>
      </c>
      <c r="B255" s="27" t="s">
        <v>560</v>
      </c>
      <c r="C255" s="24" t="s">
        <v>444</v>
      </c>
      <c r="D255" s="25">
        <v>2720000</v>
      </c>
      <c r="E255" s="25">
        <f t="shared" si="8"/>
        <v>3400000</v>
      </c>
      <c r="F255" s="24" t="s">
        <v>298</v>
      </c>
      <c r="G255" s="24" t="s">
        <v>19</v>
      </c>
      <c r="H255" s="24" t="s">
        <v>20</v>
      </c>
      <c r="I255" s="24" t="s">
        <v>21</v>
      </c>
      <c r="J255" s="24" t="s">
        <v>22</v>
      </c>
      <c r="K255" s="26" t="s">
        <v>445</v>
      </c>
    </row>
    <row r="256" spans="1:11" s="21" customFormat="1" ht="30" x14ac:dyDescent="0.2">
      <c r="A256" s="22" t="s">
        <v>446</v>
      </c>
      <c r="B256" s="23" t="s">
        <v>453</v>
      </c>
      <c r="C256" s="24" t="s">
        <v>447</v>
      </c>
      <c r="D256" s="25">
        <v>140000</v>
      </c>
      <c r="E256" s="25">
        <v>140000</v>
      </c>
      <c r="F256" s="24" t="s">
        <v>18</v>
      </c>
      <c r="G256" s="24" t="s">
        <v>19</v>
      </c>
      <c r="H256" s="24" t="s">
        <v>20</v>
      </c>
      <c r="I256" s="24" t="s">
        <v>21</v>
      </c>
      <c r="J256" s="24" t="s">
        <v>22</v>
      </c>
      <c r="K256" s="26" t="s">
        <v>424</v>
      </c>
    </row>
    <row r="257" spans="1:12" s="21" customFormat="1" ht="45" customHeight="1" x14ac:dyDescent="0.2">
      <c r="A257" s="22" t="s">
        <v>448</v>
      </c>
      <c r="B257" s="27" t="s">
        <v>449</v>
      </c>
      <c r="C257" s="24" t="s">
        <v>450</v>
      </c>
      <c r="D257" s="25">
        <v>114700</v>
      </c>
      <c r="E257" s="25">
        <v>143375</v>
      </c>
      <c r="F257" s="24" t="s">
        <v>18</v>
      </c>
      <c r="G257" s="24" t="s">
        <v>19</v>
      </c>
      <c r="H257" s="24" t="s">
        <v>20</v>
      </c>
      <c r="I257" s="24" t="s">
        <v>21</v>
      </c>
      <c r="J257" s="24" t="s">
        <v>22</v>
      </c>
      <c r="K257" s="26" t="s">
        <v>451</v>
      </c>
      <c r="L257" s="47"/>
    </row>
    <row r="258" spans="1:12" s="21" customFormat="1" ht="30" customHeight="1" x14ac:dyDescent="0.2">
      <c r="A258" s="22" t="s">
        <v>452</v>
      </c>
      <c r="B258" s="23" t="s">
        <v>559</v>
      </c>
      <c r="C258" s="24" t="s">
        <v>561</v>
      </c>
      <c r="D258" s="25">
        <v>33600</v>
      </c>
      <c r="E258" s="25">
        <v>42000</v>
      </c>
      <c r="F258" s="24" t="s">
        <v>18</v>
      </c>
      <c r="G258" s="24" t="s">
        <v>19</v>
      </c>
      <c r="H258" s="24" t="s">
        <v>20</v>
      </c>
      <c r="I258" s="24" t="s">
        <v>21</v>
      </c>
      <c r="J258" s="24" t="s">
        <v>22</v>
      </c>
      <c r="K258" s="26" t="s">
        <v>562</v>
      </c>
      <c r="L258" s="47"/>
    </row>
    <row r="259" spans="1:12" s="21" customFormat="1" ht="43.5" customHeight="1" x14ac:dyDescent="0.2">
      <c r="A259" s="22" t="s">
        <v>591</v>
      </c>
      <c r="B259" s="27" t="s">
        <v>593</v>
      </c>
      <c r="C259" s="24" t="s">
        <v>782</v>
      </c>
      <c r="D259" s="25">
        <v>640000</v>
      </c>
      <c r="E259" s="25">
        <v>800000</v>
      </c>
      <c r="F259" s="24" t="s">
        <v>162</v>
      </c>
      <c r="G259" s="24" t="s">
        <v>19</v>
      </c>
      <c r="H259" s="24" t="s">
        <v>150</v>
      </c>
      <c r="I259" s="24" t="s">
        <v>21</v>
      </c>
      <c r="J259" s="24" t="s">
        <v>83</v>
      </c>
      <c r="K259" s="26" t="s">
        <v>597</v>
      </c>
    </row>
    <row r="260" spans="1:12" s="21" customFormat="1" ht="43.5" customHeight="1" x14ac:dyDescent="0.2">
      <c r="A260" s="22" t="s">
        <v>592</v>
      </c>
      <c r="B260" s="27" t="s">
        <v>594</v>
      </c>
      <c r="C260" s="24" t="s">
        <v>431</v>
      </c>
      <c r="D260" s="25">
        <v>240000</v>
      </c>
      <c r="E260" s="25">
        <v>300000</v>
      </c>
      <c r="F260" s="24" t="s">
        <v>27</v>
      </c>
      <c r="G260" s="24" t="s">
        <v>19</v>
      </c>
      <c r="H260" s="24" t="s">
        <v>20</v>
      </c>
      <c r="I260" s="24" t="s">
        <v>21</v>
      </c>
      <c r="J260" s="24" t="s">
        <v>104</v>
      </c>
      <c r="K260" s="26" t="s">
        <v>598</v>
      </c>
    </row>
    <row r="261" spans="1:12" s="21" customFormat="1" ht="45.75" customHeight="1" x14ac:dyDescent="0.2">
      <c r="A261" s="22" t="s">
        <v>674</v>
      </c>
      <c r="B261" s="23" t="s">
        <v>684</v>
      </c>
      <c r="C261" s="24" t="s">
        <v>781</v>
      </c>
      <c r="D261" s="25">
        <v>184000</v>
      </c>
      <c r="E261" s="25">
        <v>230000</v>
      </c>
      <c r="F261" s="24" t="s">
        <v>18</v>
      </c>
      <c r="G261" s="24" t="s">
        <v>19</v>
      </c>
      <c r="H261" s="24" t="s">
        <v>20</v>
      </c>
      <c r="I261" s="24" t="s">
        <v>21</v>
      </c>
      <c r="J261" s="24" t="s">
        <v>104</v>
      </c>
      <c r="K261" s="26" t="s">
        <v>679</v>
      </c>
    </row>
    <row r="262" spans="1:12" s="21" customFormat="1" ht="43.5" customHeight="1" x14ac:dyDescent="0.2">
      <c r="A262" s="22" t="s">
        <v>675</v>
      </c>
      <c r="B262" s="23" t="s">
        <v>685</v>
      </c>
      <c r="C262" s="24" t="s">
        <v>780</v>
      </c>
      <c r="D262" s="25">
        <v>216000</v>
      </c>
      <c r="E262" s="25">
        <v>270000</v>
      </c>
      <c r="F262" s="24" t="s">
        <v>27</v>
      </c>
      <c r="G262" s="24" t="s">
        <v>19</v>
      </c>
      <c r="H262" s="24" t="s">
        <v>20</v>
      </c>
      <c r="I262" s="24" t="s">
        <v>21</v>
      </c>
      <c r="J262" s="24" t="s">
        <v>75</v>
      </c>
      <c r="K262" s="26" t="s">
        <v>680</v>
      </c>
    </row>
    <row r="263" spans="1:12" s="21" customFormat="1" ht="43.5" customHeight="1" x14ac:dyDescent="0.2">
      <c r="A263" s="22" t="s">
        <v>676</v>
      </c>
      <c r="B263" s="23" t="s">
        <v>686</v>
      </c>
      <c r="C263" s="24" t="s">
        <v>780</v>
      </c>
      <c r="D263" s="25">
        <v>36000</v>
      </c>
      <c r="E263" s="25">
        <v>45000</v>
      </c>
      <c r="F263" s="24" t="s">
        <v>18</v>
      </c>
      <c r="G263" s="24" t="s">
        <v>19</v>
      </c>
      <c r="H263" s="24" t="s">
        <v>20</v>
      </c>
      <c r="I263" s="24" t="s">
        <v>21</v>
      </c>
      <c r="J263" s="24" t="s">
        <v>75</v>
      </c>
      <c r="K263" s="26" t="s">
        <v>681</v>
      </c>
    </row>
    <row r="264" spans="1:12" s="21" customFormat="1" ht="43.5" customHeight="1" x14ac:dyDescent="0.2">
      <c r="A264" s="22" t="s">
        <v>677</v>
      </c>
      <c r="B264" s="23" t="s">
        <v>687</v>
      </c>
      <c r="C264" s="24" t="s">
        <v>779</v>
      </c>
      <c r="D264" s="25">
        <v>32000</v>
      </c>
      <c r="E264" s="25">
        <v>40000</v>
      </c>
      <c r="F264" s="24" t="s">
        <v>18</v>
      </c>
      <c r="G264" s="24" t="s">
        <v>19</v>
      </c>
      <c r="H264" s="24" t="s">
        <v>20</v>
      </c>
      <c r="I264" s="24" t="s">
        <v>21</v>
      </c>
      <c r="J264" s="24" t="s">
        <v>124</v>
      </c>
      <c r="K264" s="26" t="s">
        <v>682</v>
      </c>
    </row>
    <row r="265" spans="1:12" s="21" customFormat="1" ht="43.5" customHeight="1" x14ac:dyDescent="0.2">
      <c r="A265" s="22" t="s">
        <v>678</v>
      </c>
      <c r="B265" s="23" t="s">
        <v>688</v>
      </c>
      <c r="C265" s="24" t="s">
        <v>778</v>
      </c>
      <c r="D265" s="25">
        <v>102400</v>
      </c>
      <c r="E265" s="25">
        <v>128000</v>
      </c>
      <c r="F265" s="24" t="s">
        <v>18</v>
      </c>
      <c r="G265" s="24" t="s">
        <v>19</v>
      </c>
      <c r="H265" s="24" t="s">
        <v>20</v>
      </c>
      <c r="I265" s="24" t="s">
        <v>21</v>
      </c>
      <c r="J265" s="24" t="s">
        <v>30</v>
      </c>
      <c r="K265" s="26" t="s">
        <v>683</v>
      </c>
    </row>
    <row r="266" spans="1:12" s="126" customFormat="1" ht="43.5" customHeight="1" x14ac:dyDescent="0.2">
      <c r="A266" s="120" t="s">
        <v>740</v>
      </c>
      <c r="B266" s="145" t="s">
        <v>741</v>
      </c>
      <c r="C266" s="124" t="s">
        <v>431</v>
      </c>
      <c r="D266" s="121">
        <v>20000</v>
      </c>
      <c r="E266" s="121">
        <v>25000</v>
      </c>
      <c r="F266" s="124" t="s">
        <v>18</v>
      </c>
      <c r="G266" s="124" t="s">
        <v>19</v>
      </c>
      <c r="H266" s="124" t="s">
        <v>20</v>
      </c>
      <c r="I266" s="124" t="s">
        <v>21</v>
      </c>
      <c r="J266" s="124" t="s">
        <v>30</v>
      </c>
      <c r="K266" s="125" t="s">
        <v>105</v>
      </c>
    </row>
    <row r="267" spans="1:12" s="21" customFormat="1" ht="21" customHeight="1" x14ac:dyDescent="0.2">
      <c r="A267" s="48" t="s">
        <v>454</v>
      </c>
      <c r="B267" s="49"/>
      <c r="C267" s="50"/>
      <c r="D267" s="51">
        <f>SUM(D247:D249,D251,D253:D266)</f>
        <v>6034900</v>
      </c>
      <c r="E267" s="51">
        <f>SUM(E247:E249,E251,E253:E266)</f>
        <v>7508625</v>
      </c>
      <c r="F267" s="50"/>
      <c r="G267" s="50"/>
      <c r="H267" s="50"/>
      <c r="I267" s="50"/>
      <c r="J267" s="52"/>
      <c r="K267" s="119"/>
    </row>
    <row r="268" spans="1:12" s="21" customFormat="1" ht="15.75" customHeight="1" x14ac:dyDescent="0.2">
      <c r="A268" s="53"/>
      <c r="B268" s="27"/>
      <c r="C268" s="24"/>
      <c r="D268" s="25"/>
      <c r="E268" s="25"/>
      <c r="F268" s="24"/>
      <c r="G268" s="24"/>
      <c r="H268" s="24"/>
      <c r="I268" s="24"/>
      <c r="J268" s="24"/>
      <c r="K268" s="26"/>
    </row>
    <row r="269" spans="1:12" s="21" customFormat="1" ht="21" customHeight="1" x14ac:dyDescent="0.2">
      <c r="A269" s="45" t="s">
        <v>455</v>
      </c>
      <c r="B269" s="46"/>
      <c r="C269" s="34"/>
      <c r="D269" s="35"/>
      <c r="E269" s="35"/>
      <c r="F269" s="34"/>
      <c r="G269" s="34"/>
      <c r="H269" s="34"/>
      <c r="I269" s="34"/>
      <c r="J269" s="36"/>
      <c r="K269" s="37"/>
    </row>
    <row r="270" spans="1:12" s="21" customFormat="1" ht="45" customHeight="1" x14ac:dyDescent="0.2">
      <c r="A270" s="22" t="s">
        <v>456</v>
      </c>
      <c r="B270" s="27" t="s">
        <v>457</v>
      </c>
      <c r="C270" s="24" t="s">
        <v>458</v>
      </c>
      <c r="D270" s="25">
        <v>56000</v>
      </c>
      <c r="E270" s="25">
        <f>D270*1.25</f>
        <v>70000</v>
      </c>
      <c r="F270" s="24" t="s">
        <v>18</v>
      </c>
      <c r="G270" s="24" t="s">
        <v>19</v>
      </c>
      <c r="H270" s="24" t="s">
        <v>20</v>
      </c>
      <c r="I270" s="24" t="s">
        <v>21</v>
      </c>
      <c r="J270" s="24" t="s">
        <v>30</v>
      </c>
      <c r="K270" s="26" t="s">
        <v>459</v>
      </c>
    </row>
    <row r="271" spans="1:12" s="21" customFormat="1" ht="45" customHeight="1" x14ac:dyDescent="0.2">
      <c r="A271" s="22" t="s">
        <v>460</v>
      </c>
      <c r="B271" s="129" t="s">
        <v>461</v>
      </c>
      <c r="C271" s="24" t="s">
        <v>462</v>
      </c>
      <c r="D271" s="25">
        <v>48000</v>
      </c>
      <c r="E271" s="25">
        <f>D271*1.25</f>
        <v>60000</v>
      </c>
      <c r="F271" s="24" t="s">
        <v>18</v>
      </c>
      <c r="G271" s="24" t="s">
        <v>19</v>
      </c>
      <c r="H271" s="24" t="s">
        <v>20</v>
      </c>
      <c r="I271" s="24" t="s">
        <v>21</v>
      </c>
      <c r="J271" s="127" t="s">
        <v>83</v>
      </c>
      <c r="K271" s="128" t="s">
        <v>463</v>
      </c>
    </row>
    <row r="272" spans="1:12" s="21" customFormat="1" ht="43.5" customHeight="1" x14ac:dyDescent="0.2">
      <c r="A272" s="22" t="s">
        <v>563</v>
      </c>
      <c r="B272" s="27" t="s">
        <v>693</v>
      </c>
      <c r="C272" s="24"/>
      <c r="D272" s="25"/>
      <c r="E272" s="25"/>
      <c r="F272" s="24"/>
      <c r="G272" s="24"/>
      <c r="H272" s="24"/>
      <c r="I272" s="24"/>
      <c r="J272" s="127" t="s">
        <v>104</v>
      </c>
      <c r="K272" s="128" t="s">
        <v>694</v>
      </c>
    </row>
    <row r="273" spans="1:11" s="126" customFormat="1" ht="30.75" customHeight="1" x14ac:dyDescent="0.2">
      <c r="A273" s="120" t="s">
        <v>728</v>
      </c>
      <c r="B273" s="123"/>
      <c r="C273" s="124"/>
      <c r="D273" s="121"/>
      <c r="E273" s="121"/>
      <c r="F273" s="124"/>
      <c r="G273" s="124"/>
      <c r="H273" s="124"/>
      <c r="I273" s="124"/>
      <c r="J273" s="124" t="s">
        <v>117</v>
      </c>
      <c r="K273" s="125" t="s">
        <v>749</v>
      </c>
    </row>
    <row r="274" spans="1:11" s="21" customFormat="1" ht="45" customHeight="1" x14ac:dyDescent="0.2">
      <c r="A274" s="22" t="s">
        <v>464</v>
      </c>
      <c r="B274" s="27" t="s">
        <v>465</v>
      </c>
      <c r="C274" s="24" t="s">
        <v>306</v>
      </c>
      <c r="D274" s="25">
        <v>110000</v>
      </c>
      <c r="E274" s="25">
        <v>137500</v>
      </c>
      <c r="F274" s="24" t="s">
        <v>18</v>
      </c>
      <c r="G274" s="24" t="s">
        <v>19</v>
      </c>
      <c r="H274" s="24" t="s">
        <v>20</v>
      </c>
      <c r="I274" s="24" t="s">
        <v>21</v>
      </c>
      <c r="J274" s="24" t="s">
        <v>104</v>
      </c>
      <c r="K274" s="26" t="s">
        <v>466</v>
      </c>
    </row>
    <row r="275" spans="1:11" s="21" customFormat="1" ht="45" customHeight="1" x14ac:dyDescent="0.2">
      <c r="A275" s="22" t="s">
        <v>467</v>
      </c>
      <c r="B275" s="27" t="s">
        <v>468</v>
      </c>
      <c r="C275" s="24" t="s">
        <v>469</v>
      </c>
      <c r="D275" s="25">
        <v>96000</v>
      </c>
      <c r="E275" s="25">
        <f t="shared" ref="E275:E294" si="9">D275*1.25</f>
        <v>120000</v>
      </c>
      <c r="F275" s="24" t="s">
        <v>18</v>
      </c>
      <c r="G275" s="24" t="s">
        <v>19</v>
      </c>
      <c r="H275" s="24" t="s">
        <v>20</v>
      </c>
      <c r="I275" s="24" t="s">
        <v>21</v>
      </c>
      <c r="J275" s="24" t="s">
        <v>83</v>
      </c>
      <c r="K275" s="128" t="s">
        <v>470</v>
      </c>
    </row>
    <row r="276" spans="1:11" s="21" customFormat="1" ht="30.75" customHeight="1" x14ac:dyDescent="0.2">
      <c r="A276" s="22" t="s">
        <v>563</v>
      </c>
      <c r="B276" s="27"/>
      <c r="C276" s="24"/>
      <c r="D276" s="25"/>
      <c r="E276" s="25"/>
      <c r="F276" s="24"/>
      <c r="G276" s="24"/>
      <c r="H276" s="24"/>
      <c r="I276" s="24"/>
      <c r="J276" s="24"/>
      <c r="K276" s="26" t="s">
        <v>599</v>
      </c>
    </row>
    <row r="277" spans="1:11" s="21" customFormat="1" ht="45" customHeight="1" x14ac:dyDescent="0.2">
      <c r="A277" s="22" t="s">
        <v>471</v>
      </c>
      <c r="B277" s="27" t="s">
        <v>472</v>
      </c>
      <c r="C277" s="24" t="s">
        <v>473</v>
      </c>
      <c r="D277" s="25">
        <v>280000</v>
      </c>
      <c r="E277" s="25">
        <f t="shared" si="9"/>
        <v>350000</v>
      </c>
      <c r="F277" s="24" t="s">
        <v>18</v>
      </c>
      <c r="G277" s="24" t="s">
        <v>19</v>
      </c>
      <c r="H277" s="24" t="s">
        <v>20</v>
      </c>
      <c r="I277" s="24" t="s">
        <v>21</v>
      </c>
      <c r="J277" s="24" t="s">
        <v>22</v>
      </c>
      <c r="K277" s="26" t="s">
        <v>474</v>
      </c>
    </row>
    <row r="278" spans="1:11" s="21" customFormat="1" ht="45" customHeight="1" x14ac:dyDescent="0.2">
      <c r="A278" s="22" t="s">
        <v>475</v>
      </c>
      <c r="B278" s="27" t="s">
        <v>476</v>
      </c>
      <c r="C278" s="24" t="s">
        <v>477</v>
      </c>
      <c r="D278" s="122">
        <v>180000</v>
      </c>
      <c r="E278" s="122">
        <f t="shared" si="9"/>
        <v>225000</v>
      </c>
      <c r="F278" s="24" t="s">
        <v>18</v>
      </c>
      <c r="G278" s="24" t="s">
        <v>19</v>
      </c>
      <c r="H278" s="24" t="s">
        <v>20</v>
      </c>
      <c r="I278" s="24" t="s">
        <v>21</v>
      </c>
      <c r="J278" s="127" t="s">
        <v>22</v>
      </c>
      <c r="K278" s="128" t="s">
        <v>478</v>
      </c>
    </row>
    <row r="279" spans="1:11" s="21" customFormat="1" ht="30.75" customHeight="1" x14ac:dyDescent="0.2">
      <c r="A279" s="22" t="s">
        <v>563</v>
      </c>
      <c r="B279" s="27"/>
      <c r="C279" s="24"/>
      <c r="D279" s="25">
        <v>195800</v>
      </c>
      <c r="E279" s="25">
        <v>244750</v>
      </c>
      <c r="F279" s="24"/>
      <c r="G279" s="24"/>
      <c r="H279" s="24"/>
      <c r="I279" s="24"/>
      <c r="J279" s="24" t="s">
        <v>104</v>
      </c>
      <c r="K279" s="26" t="s">
        <v>695</v>
      </c>
    </row>
    <row r="280" spans="1:11" s="21" customFormat="1" ht="45" x14ac:dyDescent="0.2">
      <c r="A280" s="131" t="s">
        <v>479</v>
      </c>
      <c r="B280" s="129" t="s">
        <v>750</v>
      </c>
      <c r="C280" s="127" t="s">
        <v>306</v>
      </c>
      <c r="D280" s="122">
        <v>64000</v>
      </c>
      <c r="E280" s="122">
        <f t="shared" si="9"/>
        <v>80000</v>
      </c>
      <c r="F280" s="127" t="s">
        <v>18</v>
      </c>
      <c r="G280" s="127" t="s">
        <v>19</v>
      </c>
      <c r="H280" s="127" t="s">
        <v>20</v>
      </c>
      <c r="I280" s="127" t="s">
        <v>21</v>
      </c>
      <c r="J280" s="127" t="s">
        <v>22</v>
      </c>
      <c r="K280" s="128" t="s">
        <v>474</v>
      </c>
    </row>
    <row r="281" spans="1:11" s="21" customFormat="1" ht="45" customHeight="1" x14ac:dyDescent="0.2">
      <c r="A281" s="22" t="s">
        <v>480</v>
      </c>
      <c r="B281" s="27" t="s">
        <v>481</v>
      </c>
      <c r="C281" s="24" t="s">
        <v>482</v>
      </c>
      <c r="D281" s="25">
        <v>104000</v>
      </c>
      <c r="E281" s="25">
        <f t="shared" si="9"/>
        <v>130000</v>
      </c>
      <c r="F281" s="24" t="s">
        <v>18</v>
      </c>
      <c r="G281" s="24" t="s">
        <v>19</v>
      </c>
      <c r="H281" s="24" t="s">
        <v>20</v>
      </c>
      <c r="I281" s="24" t="s">
        <v>21</v>
      </c>
      <c r="J281" s="24" t="s">
        <v>104</v>
      </c>
      <c r="K281" s="26" t="s">
        <v>483</v>
      </c>
    </row>
    <row r="282" spans="1:11" s="21" customFormat="1" ht="30" customHeight="1" x14ac:dyDescent="0.2">
      <c r="A282" s="22" t="s">
        <v>484</v>
      </c>
      <c r="B282" s="27" t="s">
        <v>485</v>
      </c>
      <c r="C282" s="24" t="s">
        <v>486</v>
      </c>
      <c r="D282" s="25">
        <v>144000</v>
      </c>
      <c r="E282" s="25">
        <f t="shared" si="9"/>
        <v>180000</v>
      </c>
      <c r="F282" s="24" t="s">
        <v>18</v>
      </c>
      <c r="G282" s="24" t="s">
        <v>19</v>
      </c>
      <c r="H282" s="24" t="s">
        <v>20</v>
      </c>
      <c r="I282" s="24" t="s">
        <v>21</v>
      </c>
      <c r="J282" s="24" t="s">
        <v>104</v>
      </c>
      <c r="K282" s="26" t="s">
        <v>483</v>
      </c>
    </row>
    <row r="283" spans="1:11" s="21" customFormat="1" ht="60" customHeight="1" x14ac:dyDescent="0.2">
      <c r="A283" s="22" t="s">
        <v>487</v>
      </c>
      <c r="B283" s="27" t="s">
        <v>488</v>
      </c>
      <c r="C283" s="24" t="s">
        <v>62</v>
      </c>
      <c r="D283" s="25">
        <v>25600</v>
      </c>
      <c r="E283" s="25">
        <f t="shared" si="9"/>
        <v>32000</v>
      </c>
      <c r="F283" s="24" t="s">
        <v>18</v>
      </c>
      <c r="G283" s="24" t="s">
        <v>19</v>
      </c>
      <c r="H283" s="24" t="s">
        <v>20</v>
      </c>
      <c r="I283" s="24" t="s">
        <v>21</v>
      </c>
      <c r="J283" s="24" t="s">
        <v>22</v>
      </c>
      <c r="K283" s="26" t="s">
        <v>489</v>
      </c>
    </row>
    <row r="284" spans="1:11" s="21" customFormat="1" ht="30" customHeight="1" x14ac:dyDescent="0.2">
      <c r="A284" s="22" t="s">
        <v>490</v>
      </c>
      <c r="B284" s="27" t="s">
        <v>491</v>
      </c>
      <c r="C284" s="24" t="s">
        <v>492</v>
      </c>
      <c r="D284" s="25">
        <v>76000</v>
      </c>
      <c r="E284" s="25">
        <f t="shared" si="9"/>
        <v>95000</v>
      </c>
      <c r="F284" s="24" t="s">
        <v>18</v>
      </c>
      <c r="G284" s="24" t="s">
        <v>19</v>
      </c>
      <c r="H284" s="24" t="s">
        <v>20</v>
      </c>
      <c r="I284" s="24" t="s">
        <v>21</v>
      </c>
      <c r="J284" s="24" t="s">
        <v>30</v>
      </c>
      <c r="K284" s="26" t="s">
        <v>493</v>
      </c>
    </row>
    <row r="285" spans="1:11" s="21" customFormat="1" ht="30" customHeight="1" x14ac:dyDescent="0.2">
      <c r="A285" s="22" t="s">
        <v>494</v>
      </c>
      <c r="B285" s="27" t="s">
        <v>495</v>
      </c>
      <c r="C285" s="24" t="s">
        <v>302</v>
      </c>
      <c r="D285" s="25">
        <v>32000</v>
      </c>
      <c r="E285" s="25">
        <f t="shared" si="9"/>
        <v>40000</v>
      </c>
      <c r="F285" s="24" t="s">
        <v>18</v>
      </c>
      <c r="G285" s="24" t="s">
        <v>19</v>
      </c>
      <c r="H285" s="24" t="s">
        <v>20</v>
      </c>
      <c r="I285" s="24" t="s">
        <v>21</v>
      </c>
      <c r="J285" s="24" t="s">
        <v>30</v>
      </c>
      <c r="K285" s="26" t="s">
        <v>496</v>
      </c>
    </row>
    <row r="286" spans="1:11" s="21" customFormat="1" ht="60" x14ac:dyDescent="0.2">
      <c r="A286" s="131" t="s">
        <v>497</v>
      </c>
      <c r="B286" s="129" t="s">
        <v>760</v>
      </c>
      <c r="C286" s="127" t="s">
        <v>458</v>
      </c>
      <c r="D286" s="122">
        <v>40000</v>
      </c>
      <c r="E286" s="122">
        <f t="shared" si="9"/>
        <v>50000</v>
      </c>
      <c r="F286" s="127" t="s">
        <v>18</v>
      </c>
      <c r="G286" s="127" t="s">
        <v>19</v>
      </c>
      <c r="H286" s="127" t="s">
        <v>20</v>
      </c>
      <c r="I286" s="127" t="s">
        <v>21</v>
      </c>
      <c r="J286" s="127" t="s">
        <v>104</v>
      </c>
      <c r="K286" s="128" t="s">
        <v>498</v>
      </c>
    </row>
    <row r="287" spans="1:11" s="21" customFormat="1" ht="60" customHeight="1" x14ac:dyDescent="0.2">
      <c r="A287" s="22" t="s">
        <v>499</v>
      </c>
      <c r="B287" s="27" t="s">
        <v>500</v>
      </c>
      <c r="C287" s="24" t="s">
        <v>501</v>
      </c>
      <c r="D287" s="25">
        <v>97200</v>
      </c>
      <c r="E287" s="25">
        <f t="shared" si="9"/>
        <v>121500</v>
      </c>
      <c r="F287" s="24" t="s">
        <v>18</v>
      </c>
      <c r="G287" s="24" t="s">
        <v>19</v>
      </c>
      <c r="H287" s="24" t="s">
        <v>20</v>
      </c>
      <c r="I287" s="24" t="s">
        <v>21</v>
      </c>
      <c r="J287" s="24" t="s">
        <v>223</v>
      </c>
      <c r="K287" s="26" t="s">
        <v>143</v>
      </c>
    </row>
    <row r="288" spans="1:11" s="21" customFormat="1" ht="30" customHeight="1" x14ac:dyDescent="0.2">
      <c r="A288" s="22" t="s">
        <v>502</v>
      </c>
      <c r="B288" s="27" t="s">
        <v>503</v>
      </c>
      <c r="C288" s="24" t="s">
        <v>504</v>
      </c>
      <c r="D288" s="25">
        <v>192000</v>
      </c>
      <c r="E288" s="25">
        <f t="shared" si="9"/>
        <v>240000</v>
      </c>
      <c r="F288" s="24" t="s">
        <v>18</v>
      </c>
      <c r="G288" s="24" t="s">
        <v>19</v>
      </c>
      <c r="H288" s="24" t="s">
        <v>20</v>
      </c>
      <c r="I288" s="24" t="s">
        <v>21</v>
      </c>
      <c r="J288" s="24" t="s">
        <v>83</v>
      </c>
      <c r="K288" s="26" t="s">
        <v>505</v>
      </c>
    </row>
    <row r="289" spans="1:11" s="21" customFormat="1" ht="45" customHeight="1" x14ac:dyDescent="0.2">
      <c r="A289" s="22" t="s">
        <v>506</v>
      </c>
      <c r="B289" s="27" t="s">
        <v>507</v>
      </c>
      <c r="C289" s="24" t="s">
        <v>501</v>
      </c>
      <c r="D289" s="25">
        <v>80000</v>
      </c>
      <c r="E289" s="25">
        <f t="shared" si="9"/>
        <v>100000</v>
      </c>
      <c r="F289" s="24" t="s">
        <v>18</v>
      </c>
      <c r="G289" s="24" t="s">
        <v>19</v>
      </c>
      <c r="H289" s="24" t="s">
        <v>20</v>
      </c>
      <c r="I289" s="24" t="s">
        <v>21</v>
      </c>
      <c r="J289" s="24" t="s">
        <v>223</v>
      </c>
      <c r="K289" s="26" t="s">
        <v>143</v>
      </c>
    </row>
    <row r="290" spans="1:11" s="21" customFormat="1" ht="60" customHeight="1" x14ac:dyDescent="0.2">
      <c r="A290" s="22" t="s">
        <v>508</v>
      </c>
      <c r="B290" s="27" t="s">
        <v>509</v>
      </c>
      <c r="C290" s="24" t="s">
        <v>510</v>
      </c>
      <c r="D290" s="25">
        <v>64000</v>
      </c>
      <c r="E290" s="25">
        <f t="shared" si="9"/>
        <v>80000</v>
      </c>
      <c r="F290" s="24" t="s">
        <v>18</v>
      </c>
      <c r="G290" s="24" t="s">
        <v>19</v>
      </c>
      <c r="H290" s="24" t="s">
        <v>20</v>
      </c>
      <c r="I290" s="24" t="s">
        <v>21</v>
      </c>
      <c r="J290" s="24" t="s">
        <v>223</v>
      </c>
      <c r="K290" s="26" t="s">
        <v>143</v>
      </c>
    </row>
    <row r="291" spans="1:11" s="21" customFormat="1" ht="60" customHeight="1" x14ac:dyDescent="0.2">
      <c r="A291" s="22" t="s">
        <v>511</v>
      </c>
      <c r="B291" s="129" t="s">
        <v>512</v>
      </c>
      <c r="C291" s="24" t="s">
        <v>94</v>
      </c>
      <c r="D291" s="122">
        <v>24000</v>
      </c>
      <c r="E291" s="122">
        <f t="shared" si="9"/>
        <v>30000</v>
      </c>
      <c r="F291" s="24" t="s">
        <v>18</v>
      </c>
      <c r="G291" s="24" t="s">
        <v>19</v>
      </c>
      <c r="H291" s="24" t="s">
        <v>20</v>
      </c>
      <c r="I291" s="24" t="s">
        <v>21</v>
      </c>
      <c r="J291" s="24" t="s">
        <v>117</v>
      </c>
      <c r="K291" s="128" t="s">
        <v>112</v>
      </c>
    </row>
    <row r="292" spans="1:11" s="126" customFormat="1" ht="63" customHeight="1" x14ac:dyDescent="0.2">
      <c r="A292" s="120" t="s">
        <v>728</v>
      </c>
      <c r="B292" s="145" t="s">
        <v>751</v>
      </c>
      <c r="C292" s="124"/>
      <c r="D292" s="121">
        <v>56000</v>
      </c>
      <c r="E292" s="121">
        <v>70000</v>
      </c>
      <c r="F292" s="124"/>
      <c r="G292" s="124"/>
      <c r="H292" s="124"/>
      <c r="I292" s="124"/>
      <c r="J292" s="124"/>
      <c r="K292" s="125" t="s">
        <v>681</v>
      </c>
    </row>
    <row r="293" spans="1:11" s="21" customFormat="1" ht="60" x14ac:dyDescent="0.2">
      <c r="A293" s="22" t="s">
        <v>513</v>
      </c>
      <c r="B293" s="27" t="s">
        <v>514</v>
      </c>
      <c r="C293" s="24" t="s">
        <v>62</v>
      </c>
      <c r="D293" s="25">
        <v>56000</v>
      </c>
      <c r="E293" s="25">
        <f t="shared" si="9"/>
        <v>70000</v>
      </c>
      <c r="F293" s="24" t="s">
        <v>18</v>
      </c>
      <c r="G293" s="24" t="s">
        <v>19</v>
      </c>
      <c r="H293" s="24" t="s">
        <v>20</v>
      </c>
      <c r="I293" s="24" t="s">
        <v>21</v>
      </c>
      <c r="J293" s="24" t="s">
        <v>223</v>
      </c>
      <c r="K293" s="26" t="s">
        <v>143</v>
      </c>
    </row>
    <row r="294" spans="1:11" s="21" customFormat="1" ht="45" customHeight="1" x14ac:dyDescent="0.2">
      <c r="A294" s="22" t="s">
        <v>515</v>
      </c>
      <c r="B294" s="23" t="s">
        <v>516</v>
      </c>
      <c r="C294" s="24" t="s">
        <v>517</v>
      </c>
      <c r="D294" s="25">
        <v>24000</v>
      </c>
      <c r="E294" s="25">
        <f t="shared" si="9"/>
        <v>30000</v>
      </c>
      <c r="F294" s="24" t="s">
        <v>18</v>
      </c>
      <c r="G294" s="24" t="s">
        <v>19</v>
      </c>
      <c r="H294" s="24" t="s">
        <v>20</v>
      </c>
      <c r="I294" s="24" t="s">
        <v>21</v>
      </c>
      <c r="J294" s="24" t="s">
        <v>22</v>
      </c>
      <c r="K294" s="26" t="s">
        <v>67</v>
      </c>
    </row>
    <row r="295" spans="1:11" s="21" customFormat="1" ht="45" x14ac:dyDescent="0.2">
      <c r="A295" s="22" t="s">
        <v>696</v>
      </c>
      <c r="B295" s="23" t="s">
        <v>698</v>
      </c>
      <c r="C295" s="24" t="s">
        <v>486</v>
      </c>
      <c r="D295" s="25">
        <v>44000</v>
      </c>
      <c r="E295" s="25">
        <v>55000</v>
      </c>
      <c r="F295" s="24" t="s">
        <v>18</v>
      </c>
      <c r="G295" s="24" t="s">
        <v>19</v>
      </c>
      <c r="H295" s="24" t="s">
        <v>20</v>
      </c>
      <c r="I295" s="24" t="s">
        <v>21</v>
      </c>
      <c r="J295" s="127" t="s">
        <v>75</v>
      </c>
      <c r="K295" s="128" t="s">
        <v>701</v>
      </c>
    </row>
    <row r="296" spans="1:11" s="126" customFormat="1" ht="30" x14ac:dyDescent="0.2">
      <c r="A296" s="120" t="s">
        <v>728</v>
      </c>
      <c r="B296" s="145"/>
      <c r="C296" s="24"/>
      <c r="D296" s="121"/>
      <c r="E296" s="121"/>
      <c r="F296" s="124"/>
      <c r="G296" s="124"/>
      <c r="H296" s="124"/>
      <c r="I296" s="124"/>
      <c r="J296" s="124" t="s">
        <v>117</v>
      </c>
      <c r="K296" s="125" t="s">
        <v>752</v>
      </c>
    </row>
    <row r="297" spans="1:11" s="21" customFormat="1" ht="43.5" customHeight="1" x14ac:dyDescent="0.2">
      <c r="A297" s="22" t="s">
        <v>697</v>
      </c>
      <c r="B297" s="23" t="s">
        <v>699</v>
      </c>
      <c r="C297" s="24" t="s">
        <v>486</v>
      </c>
      <c r="D297" s="25">
        <v>1861200</v>
      </c>
      <c r="E297" s="25">
        <v>2326500</v>
      </c>
      <c r="F297" s="24" t="s">
        <v>27</v>
      </c>
      <c r="G297" s="24" t="s">
        <v>19</v>
      </c>
      <c r="H297" s="24" t="s">
        <v>20</v>
      </c>
      <c r="I297" s="24" t="s">
        <v>21</v>
      </c>
      <c r="J297" s="24" t="s">
        <v>104</v>
      </c>
      <c r="K297" s="26" t="s">
        <v>702</v>
      </c>
    </row>
    <row r="298" spans="1:11" s="21" customFormat="1" ht="21" customHeight="1" x14ac:dyDescent="0.2">
      <c r="A298" s="54" t="s">
        <v>518</v>
      </c>
      <c r="B298" s="55"/>
      <c r="C298" s="56"/>
      <c r="D298" s="57">
        <f>SUM(D270:D277,D279,D281:D285,D287:D290,D292:D297)</f>
        <v>3641800</v>
      </c>
      <c r="E298" s="57">
        <f>SUM(E270:E277,E279,E281:E285,E287:E290,E292:E297)</f>
        <v>4552250</v>
      </c>
      <c r="F298" s="56"/>
      <c r="G298" s="56"/>
      <c r="H298" s="56"/>
      <c r="I298" s="56"/>
      <c r="J298" s="56"/>
      <c r="K298" s="58"/>
    </row>
    <row r="299" spans="1:11" ht="21" customHeight="1" x14ac:dyDescent="0.2">
      <c r="A299" s="59" t="s">
        <v>519</v>
      </c>
      <c r="B299" s="60"/>
      <c r="C299" s="61"/>
      <c r="D299" s="62">
        <f>D38+D123+D157+D191+D196+D220+D243+D267+D298+D162+D167</f>
        <v>136345203.13</v>
      </c>
      <c r="E299" s="62">
        <f>E38+E123+E157+E191+E196+E220+E243+E267+E298+E162+E167</f>
        <v>166735074.21329999</v>
      </c>
      <c r="F299" s="61"/>
      <c r="G299" s="61"/>
      <c r="H299" s="61"/>
      <c r="I299" s="61"/>
      <c r="J299" s="61"/>
      <c r="K299" s="63"/>
    </row>
  </sheetData>
  <mergeCells count="11">
    <mergeCell ref="J41:K41"/>
    <mergeCell ref="A66:K66"/>
    <mergeCell ref="A170:K170"/>
    <mergeCell ref="A1:K1"/>
    <mergeCell ref="A3:K3"/>
    <mergeCell ref="J7:K7"/>
    <mergeCell ref="J8:K8"/>
    <mergeCell ref="A35:K35"/>
    <mergeCell ref="J40:K40"/>
    <mergeCell ref="A116:K116"/>
    <mergeCell ref="A120:K120"/>
  </mergeCells>
  <printOptions horizontalCentered="1" verticalCentered="1"/>
  <pageMargins left="0.35433070866141736" right="0.35433070866141736" top="0.74803149606299213" bottom="0.35433070866141736" header="0.51181102362204722" footer="0.15748031496062992"/>
  <pageSetup paperSize="9" scale="80" orientation="landscape" r:id="rId1"/>
  <headerFooter>
    <oddFooter>&amp;CStranica &amp;P</oddFooter>
  </headerFooter>
  <rowBreaks count="2" manualBreakCount="2">
    <brk id="119" max="16383" man="1"/>
    <brk id="2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6"/>
  <sheetViews>
    <sheetView topLeftCell="A202" zoomScaleSheetLayoutView="75" workbookViewId="0">
      <selection activeCell="D231" sqref="D231"/>
    </sheetView>
  </sheetViews>
  <sheetFormatPr defaultColWidth="14.42578125" defaultRowHeight="15" customHeight="1" x14ac:dyDescent="0.2"/>
  <cols>
    <col min="1" max="1" width="15.5703125" style="2" customWidth="1"/>
    <col min="2" max="2" width="39.28515625" style="3" customWidth="1"/>
    <col min="3" max="3" width="13.7109375" style="1" customWidth="1"/>
    <col min="4" max="4" width="15.28515625" style="4" customWidth="1"/>
    <col min="5" max="5" width="16" style="4" customWidth="1"/>
    <col min="6" max="6" width="17.140625" style="1" customWidth="1"/>
    <col min="7" max="7" width="13.5703125" style="1" customWidth="1"/>
    <col min="8" max="8" width="13.28515625" style="1" bestFit="1" customWidth="1"/>
    <col min="9" max="9" width="16" style="1" bestFit="1" customWidth="1"/>
    <col min="10" max="10" width="13.5703125" style="1" bestFit="1" customWidth="1"/>
    <col min="11" max="11" width="17.85546875" style="1" customWidth="1"/>
    <col min="12" max="16384" width="14.42578125" style="1"/>
  </cols>
  <sheetData>
    <row r="1" spans="1:12" ht="60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</row>
    <row r="2" spans="1:12" s="21" customFormat="1" ht="30" customHeight="1" x14ac:dyDescent="0.2">
      <c r="A2" s="22" t="s">
        <v>341</v>
      </c>
      <c r="B2" s="23" t="s">
        <v>342</v>
      </c>
      <c r="C2" s="24" t="s">
        <v>343</v>
      </c>
      <c r="D2" s="25">
        <v>1080000</v>
      </c>
      <c r="E2" s="25">
        <f>D2*1.25</f>
        <v>1350000</v>
      </c>
      <c r="F2" s="24" t="s">
        <v>344</v>
      </c>
      <c r="G2" s="24" t="s">
        <v>19</v>
      </c>
      <c r="H2" s="24" t="s">
        <v>20</v>
      </c>
      <c r="I2" s="24" t="s">
        <v>21</v>
      </c>
      <c r="J2" s="24" t="s">
        <v>223</v>
      </c>
      <c r="K2" s="26" t="s">
        <v>143</v>
      </c>
    </row>
    <row r="3" spans="1:12" s="21" customFormat="1" ht="30" customHeight="1" x14ac:dyDescent="0.2">
      <c r="A3" s="22" t="s">
        <v>183</v>
      </c>
      <c r="B3" s="27" t="s">
        <v>184</v>
      </c>
      <c r="C3" s="24" t="s">
        <v>185</v>
      </c>
      <c r="D3" s="25">
        <v>1600000</v>
      </c>
      <c r="E3" s="25">
        <f>D3*1.25</f>
        <v>2000000</v>
      </c>
      <c r="F3" s="24" t="s">
        <v>344</v>
      </c>
      <c r="G3" s="24" t="s">
        <v>19</v>
      </c>
      <c r="H3" s="24" t="s">
        <v>150</v>
      </c>
      <c r="I3" s="24" t="s">
        <v>21</v>
      </c>
      <c r="J3" s="24" t="s">
        <v>117</v>
      </c>
      <c r="K3" s="26" t="s">
        <v>186</v>
      </c>
    </row>
    <row r="4" spans="1:12" s="21" customFormat="1" ht="30" customHeight="1" x14ac:dyDescent="0.2">
      <c r="A4" s="64" t="s">
        <v>520</v>
      </c>
      <c r="B4" s="65"/>
      <c r="C4" s="66">
        <v>2</v>
      </c>
      <c r="D4" s="67">
        <f>SUM(D2:D3)</f>
        <v>2680000</v>
      </c>
      <c r="E4" s="67">
        <f>SUM(E2:E3)</f>
        <v>3350000</v>
      </c>
      <c r="F4" s="68" t="s">
        <v>521</v>
      </c>
      <c r="G4" s="69"/>
      <c r="H4" s="69"/>
      <c r="I4" s="69"/>
      <c r="J4" s="69"/>
      <c r="K4" s="70"/>
    </row>
    <row r="5" spans="1:12" s="21" customFormat="1" ht="30" customHeight="1" x14ac:dyDescent="0.2">
      <c r="A5" s="22" t="s">
        <v>384</v>
      </c>
      <c r="B5" s="27" t="s">
        <v>385</v>
      </c>
      <c r="C5" s="24" t="s">
        <v>386</v>
      </c>
      <c r="D5" s="25">
        <v>56000</v>
      </c>
      <c r="E5" s="25">
        <f t="shared" ref="E5:E20" si="0">D5*1.25</f>
        <v>70000</v>
      </c>
      <c r="F5" s="24" t="s">
        <v>18</v>
      </c>
      <c r="G5" s="24" t="s">
        <v>19</v>
      </c>
      <c r="H5" s="24" t="s">
        <v>20</v>
      </c>
      <c r="I5" s="24" t="s">
        <v>21</v>
      </c>
      <c r="J5" s="24" t="s">
        <v>22</v>
      </c>
      <c r="K5" s="26" t="s">
        <v>387</v>
      </c>
    </row>
    <row r="6" spans="1:12" s="21" customFormat="1" ht="30" customHeight="1" x14ac:dyDescent="0.2">
      <c r="A6" s="22" t="s">
        <v>369</v>
      </c>
      <c r="B6" s="23" t="s">
        <v>370</v>
      </c>
      <c r="C6" s="24" t="s">
        <v>371</v>
      </c>
      <c r="D6" s="121">
        <v>160000</v>
      </c>
      <c r="E6" s="121">
        <f t="shared" si="0"/>
        <v>200000</v>
      </c>
      <c r="F6" s="24" t="s">
        <v>18</v>
      </c>
      <c r="G6" s="24" t="s">
        <v>19</v>
      </c>
      <c r="H6" s="24" t="s">
        <v>20</v>
      </c>
      <c r="I6" s="24" t="s">
        <v>21</v>
      </c>
      <c r="J6" s="24" t="s">
        <v>223</v>
      </c>
      <c r="K6" s="26" t="s">
        <v>143</v>
      </c>
    </row>
    <row r="7" spans="1:12" s="21" customFormat="1" ht="30" customHeight="1" x14ac:dyDescent="0.2">
      <c r="A7" s="22" t="s">
        <v>391</v>
      </c>
      <c r="B7" s="27" t="s">
        <v>392</v>
      </c>
      <c r="C7" s="24" t="s">
        <v>393</v>
      </c>
      <c r="D7" s="25">
        <v>22000</v>
      </c>
      <c r="E7" s="25">
        <f t="shared" si="0"/>
        <v>27500</v>
      </c>
      <c r="F7" s="24" t="s">
        <v>18</v>
      </c>
      <c r="G7" s="24" t="s">
        <v>19</v>
      </c>
      <c r="H7" s="24" t="s">
        <v>20</v>
      </c>
      <c r="I7" s="24" t="s">
        <v>21</v>
      </c>
      <c r="J7" s="24" t="s">
        <v>22</v>
      </c>
      <c r="K7" s="26" t="s">
        <v>387</v>
      </c>
    </row>
    <row r="8" spans="1:12" s="21" customFormat="1" ht="30" customHeight="1" x14ac:dyDescent="0.2">
      <c r="A8" s="22" t="s">
        <v>388</v>
      </c>
      <c r="B8" s="27" t="s">
        <v>389</v>
      </c>
      <c r="C8" s="24" t="s">
        <v>390</v>
      </c>
      <c r="D8" s="25">
        <v>34000</v>
      </c>
      <c r="E8" s="25">
        <f t="shared" si="0"/>
        <v>42500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6" t="s">
        <v>387</v>
      </c>
    </row>
    <row r="9" spans="1:12" s="21" customFormat="1" ht="30" customHeight="1" x14ac:dyDescent="0.2">
      <c r="A9" s="22" t="s">
        <v>326</v>
      </c>
      <c r="B9" s="27" t="s">
        <v>327</v>
      </c>
      <c r="C9" s="24" t="s">
        <v>328</v>
      </c>
      <c r="D9" s="25">
        <v>76000</v>
      </c>
      <c r="E9" s="25">
        <f t="shared" si="0"/>
        <v>95000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83</v>
      </c>
      <c r="K9" s="26" t="s">
        <v>49</v>
      </c>
    </row>
    <row r="10" spans="1:12" s="21" customFormat="1" ht="30" customHeight="1" x14ac:dyDescent="0.2">
      <c r="A10" s="22" t="s">
        <v>329</v>
      </c>
      <c r="B10" s="27" t="s">
        <v>330</v>
      </c>
      <c r="C10" s="24" t="s">
        <v>331</v>
      </c>
      <c r="D10" s="25">
        <v>44000</v>
      </c>
      <c r="E10" s="25">
        <f t="shared" si="0"/>
        <v>55000</v>
      </c>
      <c r="F10" s="24" t="s">
        <v>18</v>
      </c>
      <c r="G10" s="24" t="s">
        <v>19</v>
      </c>
      <c r="H10" s="24" t="s">
        <v>20</v>
      </c>
      <c r="I10" s="24" t="s">
        <v>21</v>
      </c>
      <c r="J10" s="24" t="s">
        <v>83</v>
      </c>
      <c r="K10" s="26" t="s">
        <v>49</v>
      </c>
    </row>
    <row r="11" spans="1:12" s="21" customFormat="1" ht="30" customHeight="1" x14ac:dyDescent="0.2">
      <c r="A11" s="22" t="s">
        <v>338</v>
      </c>
      <c r="B11" s="27" t="s">
        <v>339</v>
      </c>
      <c r="C11" s="24" t="s">
        <v>340</v>
      </c>
      <c r="D11" s="25">
        <v>40000</v>
      </c>
      <c r="E11" s="25">
        <f t="shared" si="0"/>
        <v>50000</v>
      </c>
      <c r="F11" s="24" t="s">
        <v>18</v>
      </c>
      <c r="G11" s="24" t="s">
        <v>19</v>
      </c>
      <c r="H11" s="24" t="s">
        <v>20</v>
      </c>
      <c r="I11" s="24" t="s">
        <v>21</v>
      </c>
      <c r="J11" s="24" t="s">
        <v>83</v>
      </c>
      <c r="K11" s="26" t="s">
        <v>49</v>
      </c>
    </row>
    <row r="12" spans="1:12" s="21" customFormat="1" ht="30" customHeight="1" x14ac:dyDescent="0.2">
      <c r="A12" s="22" t="s">
        <v>351</v>
      </c>
      <c r="B12" s="23" t="s">
        <v>352</v>
      </c>
      <c r="C12" s="24" t="s">
        <v>353</v>
      </c>
      <c r="D12" s="25">
        <v>152000</v>
      </c>
      <c r="E12" s="25">
        <f t="shared" si="0"/>
        <v>190000</v>
      </c>
      <c r="F12" s="24" t="s">
        <v>18</v>
      </c>
      <c r="G12" s="24" t="s">
        <v>19</v>
      </c>
      <c r="H12" s="24" t="s">
        <v>20</v>
      </c>
      <c r="I12" s="24" t="s">
        <v>21</v>
      </c>
      <c r="J12" s="24" t="s">
        <v>223</v>
      </c>
      <c r="K12" s="26" t="s">
        <v>143</v>
      </c>
    </row>
    <row r="13" spans="1:12" s="21" customFormat="1" ht="30" customHeight="1" x14ac:dyDescent="0.2">
      <c r="A13" s="22" t="s">
        <v>348</v>
      </c>
      <c r="B13" s="23" t="s">
        <v>349</v>
      </c>
      <c r="C13" s="24" t="s">
        <v>350</v>
      </c>
      <c r="D13" s="25">
        <v>112000</v>
      </c>
      <c r="E13" s="25">
        <f t="shared" si="0"/>
        <v>140000</v>
      </c>
      <c r="F13" s="24" t="s">
        <v>18</v>
      </c>
      <c r="G13" s="24" t="s">
        <v>19</v>
      </c>
      <c r="H13" s="24" t="s">
        <v>20</v>
      </c>
      <c r="I13" s="24" t="s">
        <v>21</v>
      </c>
      <c r="J13" s="24" t="s">
        <v>223</v>
      </c>
      <c r="K13" s="26" t="s">
        <v>143</v>
      </c>
    </row>
    <row r="14" spans="1:12" s="21" customFormat="1" ht="30" customHeight="1" x14ac:dyDescent="0.2">
      <c r="A14" s="22" t="s">
        <v>452</v>
      </c>
      <c r="B14" s="23" t="s">
        <v>559</v>
      </c>
      <c r="C14" s="24" t="s">
        <v>561</v>
      </c>
      <c r="D14" s="25">
        <v>33600</v>
      </c>
      <c r="E14" s="25">
        <v>42000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6" t="s">
        <v>562</v>
      </c>
      <c r="L14" s="47"/>
    </row>
    <row r="15" spans="1:12" s="21" customFormat="1" ht="30" customHeight="1" x14ac:dyDescent="0.2">
      <c r="A15" s="22" t="s">
        <v>417</v>
      </c>
      <c r="B15" s="23" t="s">
        <v>418</v>
      </c>
      <c r="C15" s="24" t="s">
        <v>419</v>
      </c>
      <c r="D15" s="25">
        <v>34000</v>
      </c>
      <c r="E15" s="25">
        <f t="shared" si="0"/>
        <v>42500</v>
      </c>
      <c r="F15" s="24" t="s">
        <v>18</v>
      </c>
      <c r="G15" s="24" t="s">
        <v>19</v>
      </c>
      <c r="H15" s="24" t="s">
        <v>20</v>
      </c>
      <c r="I15" s="24" t="s">
        <v>21</v>
      </c>
      <c r="J15" s="24" t="s">
        <v>368</v>
      </c>
      <c r="K15" s="26" t="s">
        <v>420</v>
      </c>
    </row>
    <row r="16" spans="1:12" s="21" customFormat="1" ht="30" customHeight="1" x14ac:dyDescent="0.2">
      <c r="A16" s="22" t="s">
        <v>345</v>
      </c>
      <c r="B16" s="23" t="s">
        <v>346</v>
      </c>
      <c r="C16" s="24" t="s">
        <v>347</v>
      </c>
      <c r="D16" s="25">
        <v>100000</v>
      </c>
      <c r="E16" s="25">
        <f t="shared" si="0"/>
        <v>125000</v>
      </c>
      <c r="F16" s="24" t="s">
        <v>18</v>
      </c>
      <c r="G16" s="24" t="s">
        <v>19</v>
      </c>
      <c r="H16" s="24" t="s">
        <v>20</v>
      </c>
      <c r="I16" s="24" t="s">
        <v>21</v>
      </c>
      <c r="J16" s="24" t="s">
        <v>223</v>
      </c>
      <c r="K16" s="26" t="s">
        <v>143</v>
      </c>
    </row>
    <row r="17" spans="1:11" s="21" customFormat="1" ht="30" customHeight="1" x14ac:dyDescent="0.2">
      <c r="A17" s="22" t="s">
        <v>365</v>
      </c>
      <c r="B17" s="27" t="s">
        <v>366</v>
      </c>
      <c r="C17" s="24" t="s">
        <v>367</v>
      </c>
      <c r="D17" s="25">
        <v>48000</v>
      </c>
      <c r="E17" s="25">
        <f t="shared" si="0"/>
        <v>60000</v>
      </c>
      <c r="F17" s="24" t="s">
        <v>18</v>
      </c>
      <c r="G17" s="24" t="s">
        <v>19</v>
      </c>
      <c r="H17" s="24" t="s">
        <v>20</v>
      </c>
      <c r="I17" s="24" t="s">
        <v>21</v>
      </c>
      <c r="J17" s="24" t="s">
        <v>368</v>
      </c>
      <c r="K17" s="26" t="s">
        <v>143</v>
      </c>
    </row>
    <row r="18" spans="1:11" s="21" customFormat="1" ht="30" customHeight="1" x14ac:dyDescent="0.2">
      <c r="A18" s="22" t="s">
        <v>217</v>
      </c>
      <c r="B18" s="23" t="s">
        <v>218</v>
      </c>
      <c r="C18" s="24" t="s">
        <v>219</v>
      </c>
      <c r="D18" s="25">
        <v>34400</v>
      </c>
      <c r="E18" s="25">
        <f t="shared" si="0"/>
        <v>43000</v>
      </c>
      <c r="F18" s="24" t="s">
        <v>18</v>
      </c>
      <c r="G18" s="24" t="s">
        <v>19</v>
      </c>
      <c r="H18" s="24" t="s">
        <v>20</v>
      </c>
      <c r="I18" s="24" t="s">
        <v>21</v>
      </c>
      <c r="J18" s="24" t="s">
        <v>83</v>
      </c>
      <c r="K18" s="26" t="s">
        <v>220</v>
      </c>
    </row>
    <row r="19" spans="1:11" s="21" customFormat="1" ht="30" customHeight="1" x14ac:dyDescent="0.2">
      <c r="A19" s="22" t="s">
        <v>224</v>
      </c>
      <c r="B19" s="23" t="s">
        <v>225</v>
      </c>
      <c r="C19" s="24" t="s">
        <v>226</v>
      </c>
      <c r="D19" s="25">
        <v>144000</v>
      </c>
      <c r="E19" s="25">
        <f t="shared" si="0"/>
        <v>180000</v>
      </c>
      <c r="F19" s="24" t="s">
        <v>18</v>
      </c>
      <c r="G19" s="24" t="s">
        <v>19</v>
      </c>
      <c r="H19" s="24" t="s">
        <v>20</v>
      </c>
      <c r="I19" s="24" t="s">
        <v>21</v>
      </c>
      <c r="J19" s="24" t="s">
        <v>104</v>
      </c>
      <c r="K19" s="26" t="s">
        <v>227</v>
      </c>
    </row>
    <row r="20" spans="1:11" s="21" customFormat="1" ht="30" customHeight="1" x14ac:dyDescent="0.2">
      <c r="A20" s="22" t="s">
        <v>332</v>
      </c>
      <c r="B20" s="23" t="s">
        <v>333</v>
      </c>
      <c r="C20" s="24" t="s">
        <v>334</v>
      </c>
      <c r="D20" s="25">
        <v>40000</v>
      </c>
      <c r="E20" s="25">
        <f t="shared" si="0"/>
        <v>50000</v>
      </c>
      <c r="F20" s="24" t="s">
        <v>18</v>
      </c>
      <c r="G20" s="24" t="s">
        <v>19</v>
      </c>
      <c r="H20" s="24" t="s">
        <v>20</v>
      </c>
      <c r="I20" s="24" t="s">
        <v>21</v>
      </c>
      <c r="J20" s="24" t="s">
        <v>83</v>
      </c>
      <c r="K20" s="26" t="s">
        <v>49</v>
      </c>
    </row>
    <row r="21" spans="1:11" s="21" customFormat="1" ht="30" customHeight="1" x14ac:dyDescent="0.2">
      <c r="A21" s="22" t="s">
        <v>671</v>
      </c>
      <c r="B21" s="23" t="s">
        <v>703</v>
      </c>
      <c r="C21" s="24" t="s">
        <v>672</v>
      </c>
      <c r="D21" s="25">
        <v>95000</v>
      </c>
      <c r="E21" s="25">
        <v>118750</v>
      </c>
      <c r="F21" s="24" t="s">
        <v>18</v>
      </c>
      <c r="G21" s="24" t="s">
        <v>19</v>
      </c>
      <c r="H21" s="24" t="s">
        <v>20</v>
      </c>
      <c r="I21" s="24" t="s">
        <v>29</v>
      </c>
      <c r="J21" s="24" t="s">
        <v>104</v>
      </c>
      <c r="K21" s="26" t="s">
        <v>673</v>
      </c>
    </row>
    <row r="22" spans="1:11" s="21" customFormat="1" ht="31.5" customHeight="1" x14ac:dyDescent="0.2">
      <c r="A22" s="71" t="s">
        <v>522</v>
      </c>
      <c r="B22" s="72"/>
      <c r="C22" s="73">
        <v>17</v>
      </c>
      <c r="D22" s="74">
        <f>SUM(D5:D21)</f>
        <v>1225000</v>
      </c>
      <c r="E22" s="74">
        <f>SUM(E5:E21)</f>
        <v>1531250</v>
      </c>
      <c r="F22" s="75" t="s">
        <v>18</v>
      </c>
      <c r="G22" s="75"/>
      <c r="H22" s="75"/>
      <c r="I22" s="75"/>
      <c r="J22" s="75"/>
      <c r="K22" s="76"/>
    </row>
    <row r="23" spans="1:11" s="21" customFormat="1" ht="30" customHeight="1" x14ac:dyDescent="0.2">
      <c r="A23" s="22" t="s">
        <v>484</v>
      </c>
      <c r="B23" s="27" t="s">
        <v>485</v>
      </c>
      <c r="C23" s="24" t="s">
        <v>486</v>
      </c>
      <c r="D23" s="25">
        <v>144000</v>
      </c>
      <c r="E23" s="25">
        <f t="shared" ref="E23:E37" si="1">D23*1.25</f>
        <v>180000</v>
      </c>
      <c r="F23" s="24" t="s">
        <v>18</v>
      </c>
      <c r="G23" s="24" t="s">
        <v>19</v>
      </c>
      <c r="H23" s="24" t="s">
        <v>20</v>
      </c>
      <c r="I23" s="24" t="s">
        <v>21</v>
      </c>
      <c r="J23" s="24" t="s">
        <v>104</v>
      </c>
      <c r="K23" s="26" t="s">
        <v>483</v>
      </c>
    </row>
    <row r="24" spans="1:11" s="21" customFormat="1" ht="30" customHeight="1" x14ac:dyDescent="0.2">
      <c r="A24" s="22" t="s">
        <v>72</v>
      </c>
      <c r="B24" s="23" t="s">
        <v>73</v>
      </c>
      <c r="C24" s="24" t="s">
        <v>74</v>
      </c>
      <c r="D24" s="25">
        <v>120000</v>
      </c>
      <c r="E24" s="25">
        <f t="shared" si="1"/>
        <v>150000</v>
      </c>
      <c r="F24" s="24" t="s">
        <v>18</v>
      </c>
      <c r="G24" s="24" t="s">
        <v>19</v>
      </c>
      <c r="H24" s="24" t="s">
        <v>20</v>
      </c>
      <c r="I24" s="24" t="s">
        <v>21</v>
      </c>
      <c r="J24" s="24" t="s">
        <v>75</v>
      </c>
      <c r="K24" s="26" t="s">
        <v>76</v>
      </c>
    </row>
    <row r="25" spans="1:11" s="21" customFormat="1" ht="45" customHeight="1" x14ac:dyDescent="0.2">
      <c r="A25" s="22" t="s">
        <v>480</v>
      </c>
      <c r="B25" s="27" t="s">
        <v>481</v>
      </c>
      <c r="C25" s="24" t="s">
        <v>482</v>
      </c>
      <c r="D25" s="25">
        <v>104000</v>
      </c>
      <c r="E25" s="25">
        <f t="shared" si="1"/>
        <v>130000</v>
      </c>
      <c r="F25" s="24" t="s">
        <v>18</v>
      </c>
      <c r="G25" s="24" t="s">
        <v>19</v>
      </c>
      <c r="H25" s="24" t="s">
        <v>20</v>
      </c>
      <c r="I25" s="24" t="s">
        <v>21</v>
      </c>
      <c r="J25" s="24" t="s">
        <v>104</v>
      </c>
      <c r="K25" s="26" t="s">
        <v>483</v>
      </c>
    </row>
    <row r="26" spans="1:11" s="21" customFormat="1" ht="30" customHeight="1" x14ac:dyDescent="0.2">
      <c r="A26" s="22" t="s">
        <v>187</v>
      </c>
      <c r="B26" s="27" t="s">
        <v>188</v>
      </c>
      <c r="C26" s="24" t="s">
        <v>26</v>
      </c>
      <c r="D26" s="25">
        <v>80000</v>
      </c>
      <c r="E26" s="25">
        <f t="shared" si="1"/>
        <v>100000</v>
      </c>
      <c r="F26" s="24" t="s">
        <v>18</v>
      </c>
      <c r="G26" s="24" t="s">
        <v>19</v>
      </c>
      <c r="H26" s="24" t="s">
        <v>20</v>
      </c>
      <c r="I26" s="24" t="s">
        <v>21</v>
      </c>
      <c r="J26" s="24" t="s">
        <v>104</v>
      </c>
      <c r="K26" s="26" t="s">
        <v>105</v>
      </c>
    </row>
    <row r="27" spans="1:11" s="21" customFormat="1" ht="30" customHeight="1" x14ac:dyDescent="0.2">
      <c r="A27" s="22" t="s">
        <v>246</v>
      </c>
      <c r="B27" s="27" t="s">
        <v>247</v>
      </c>
      <c r="C27" s="24" t="s">
        <v>248</v>
      </c>
      <c r="D27" s="25">
        <v>152000</v>
      </c>
      <c r="E27" s="25">
        <f t="shared" si="1"/>
        <v>190000</v>
      </c>
      <c r="F27" s="24" t="s">
        <v>18</v>
      </c>
      <c r="G27" s="24" t="s">
        <v>19</v>
      </c>
      <c r="H27" s="24" t="s">
        <v>20</v>
      </c>
      <c r="I27" s="24" t="s">
        <v>21</v>
      </c>
      <c r="J27" s="24" t="s">
        <v>22</v>
      </c>
      <c r="K27" s="26" t="s">
        <v>67</v>
      </c>
    </row>
    <row r="28" spans="1:11" s="21" customFormat="1" ht="45" customHeight="1" x14ac:dyDescent="0.2">
      <c r="A28" s="22" t="s">
        <v>467</v>
      </c>
      <c r="B28" s="27" t="s">
        <v>468</v>
      </c>
      <c r="C28" s="24" t="s">
        <v>469</v>
      </c>
      <c r="D28" s="25">
        <v>96000</v>
      </c>
      <c r="E28" s="25">
        <f t="shared" si="1"/>
        <v>120000</v>
      </c>
      <c r="F28" s="24" t="s">
        <v>18</v>
      </c>
      <c r="G28" s="24" t="s">
        <v>19</v>
      </c>
      <c r="H28" s="24" t="s">
        <v>20</v>
      </c>
      <c r="I28" s="24" t="s">
        <v>21</v>
      </c>
      <c r="J28" s="24" t="s">
        <v>83</v>
      </c>
      <c r="K28" s="26" t="s">
        <v>470</v>
      </c>
    </row>
    <row r="29" spans="1:11" s="21" customFormat="1" ht="45" customHeight="1" x14ac:dyDescent="0.2">
      <c r="A29" s="22" t="s">
        <v>471</v>
      </c>
      <c r="B29" s="27" t="s">
        <v>472</v>
      </c>
      <c r="C29" s="24" t="s">
        <v>473</v>
      </c>
      <c r="D29" s="25">
        <v>280000</v>
      </c>
      <c r="E29" s="25">
        <f t="shared" si="1"/>
        <v>350000</v>
      </c>
      <c r="F29" s="24" t="s">
        <v>18</v>
      </c>
      <c r="G29" s="24" t="s">
        <v>19</v>
      </c>
      <c r="H29" s="24" t="s">
        <v>20</v>
      </c>
      <c r="I29" s="24" t="s">
        <v>21</v>
      </c>
      <c r="J29" s="24" t="s">
        <v>22</v>
      </c>
      <c r="K29" s="26" t="s">
        <v>474</v>
      </c>
    </row>
    <row r="30" spans="1:11" s="21" customFormat="1" ht="30" customHeight="1" x14ac:dyDescent="0.2">
      <c r="A30" s="22" t="s">
        <v>199</v>
      </c>
      <c r="B30" s="27" t="s">
        <v>200</v>
      </c>
      <c r="C30" s="24" t="s">
        <v>201</v>
      </c>
      <c r="D30" s="25">
        <v>234400</v>
      </c>
      <c r="E30" s="25">
        <f t="shared" si="1"/>
        <v>293000</v>
      </c>
      <c r="F30" s="24" t="s">
        <v>18</v>
      </c>
      <c r="G30" s="24" t="s">
        <v>19</v>
      </c>
      <c r="H30" s="24" t="s">
        <v>20</v>
      </c>
      <c r="I30" s="24" t="s">
        <v>21</v>
      </c>
      <c r="J30" s="24" t="s">
        <v>83</v>
      </c>
      <c r="K30" s="26" t="s">
        <v>202</v>
      </c>
    </row>
    <row r="31" spans="1:11" s="21" customFormat="1" ht="30" customHeight="1" x14ac:dyDescent="0.2">
      <c r="A31" s="22" t="s">
        <v>205</v>
      </c>
      <c r="B31" s="23" t="s">
        <v>206</v>
      </c>
      <c r="C31" s="24" t="s">
        <v>201</v>
      </c>
      <c r="D31" s="25">
        <v>248000</v>
      </c>
      <c r="E31" s="25">
        <f t="shared" si="1"/>
        <v>310000</v>
      </c>
      <c r="F31" s="24" t="s">
        <v>18</v>
      </c>
      <c r="G31" s="24" t="s">
        <v>19</v>
      </c>
      <c r="H31" s="24" t="s">
        <v>20</v>
      </c>
      <c r="I31" s="24" t="s">
        <v>21</v>
      </c>
      <c r="J31" s="24" t="s">
        <v>22</v>
      </c>
      <c r="K31" s="26" t="s">
        <v>207</v>
      </c>
    </row>
    <row r="32" spans="1:11" s="21" customFormat="1" ht="30" customHeight="1" x14ac:dyDescent="0.2">
      <c r="A32" s="22" t="s">
        <v>208</v>
      </c>
      <c r="B32" s="27" t="s">
        <v>209</v>
      </c>
      <c r="C32" s="24" t="s">
        <v>201</v>
      </c>
      <c r="D32" s="25">
        <v>376000</v>
      </c>
      <c r="E32" s="25">
        <v>470000</v>
      </c>
      <c r="F32" s="24" t="s">
        <v>18</v>
      </c>
      <c r="G32" s="24" t="s">
        <v>19</v>
      </c>
      <c r="H32" s="24" t="s">
        <v>20</v>
      </c>
      <c r="I32" s="24" t="s">
        <v>21</v>
      </c>
      <c r="J32" s="24" t="s">
        <v>22</v>
      </c>
      <c r="K32" s="26" t="s">
        <v>210</v>
      </c>
    </row>
    <row r="33" spans="1:11" s="21" customFormat="1" ht="30" customHeight="1" x14ac:dyDescent="0.2">
      <c r="A33" s="22" t="s">
        <v>211</v>
      </c>
      <c r="B33" s="27" t="s">
        <v>212</v>
      </c>
      <c r="C33" s="24" t="s">
        <v>201</v>
      </c>
      <c r="D33" s="25">
        <v>160000</v>
      </c>
      <c r="E33" s="25">
        <f t="shared" si="1"/>
        <v>200000</v>
      </c>
      <c r="F33" s="24" t="s">
        <v>18</v>
      </c>
      <c r="G33" s="24" t="s">
        <v>19</v>
      </c>
      <c r="H33" s="24" t="s">
        <v>20</v>
      </c>
      <c r="I33" s="24" t="s">
        <v>21</v>
      </c>
      <c r="J33" s="24" t="s">
        <v>83</v>
      </c>
      <c r="K33" s="26" t="s">
        <v>213</v>
      </c>
    </row>
    <row r="34" spans="1:11" s="21" customFormat="1" ht="45" customHeight="1" x14ac:dyDescent="0.2">
      <c r="A34" s="22" t="s">
        <v>147</v>
      </c>
      <c r="B34" s="27" t="s">
        <v>148</v>
      </c>
      <c r="C34" s="24" t="s">
        <v>149</v>
      </c>
      <c r="D34" s="25">
        <v>457600</v>
      </c>
      <c r="E34" s="25">
        <f t="shared" si="1"/>
        <v>572000</v>
      </c>
      <c r="F34" s="24" t="s">
        <v>18</v>
      </c>
      <c r="G34" s="24" t="s">
        <v>19</v>
      </c>
      <c r="H34" s="24" t="s">
        <v>150</v>
      </c>
      <c r="I34" s="24" t="s">
        <v>21</v>
      </c>
      <c r="J34" s="24" t="s">
        <v>142</v>
      </c>
      <c r="K34" s="26" t="s">
        <v>151</v>
      </c>
    </row>
    <row r="35" spans="1:11" s="21" customFormat="1" ht="30" customHeight="1" x14ac:dyDescent="0.2">
      <c r="A35" s="22" t="s">
        <v>490</v>
      </c>
      <c r="B35" s="27" t="s">
        <v>491</v>
      </c>
      <c r="C35" s="24" t="s">
        <v>492</v>
      </c>
      <c r="D35" s="25">
        <v>76000</v>
      </c>
      <c r="E35" s="25">
        <f t="shared" si="1"/>
        <v>95000</v>
      </c>
      <c r="F35" s="24" t="s">
        <v>18</v>
      </c>
      <c r="G35" s="24" t="s">
        <v>19</v>
      </c>
      <c r="H35" s="24" t="s">
        <v>20</v>
      </c>
      <c r="I35" s="24" t="s">
        <v>21</v>
      </c>
      <c r="J35" s="24" t="s">
        <v>30</v>
      </c>
      <c r="K35" s="26" t="s">
        <v>493</v>
      </c>
    </row>
    <row r="36" spans="1:11" s="21" customFormat="1" ht="30" customHeight="1" x14ac:dyDescent="0.2">
      <c r="A36" s="22" t="s">
        <v>456</v>
      </c>
      <c r="B36" s="27" t="s">
        <v>457</v>
      </c>
      <c r="C36" s="24" t="s">
        <v>458</v>
      </c>
      <c r="D36" s="25">
        <v>56000</v>
      </c>
      <c r="E36" s="25">
        <f t="shared" si="1"/>
        <v>70000</v>
      </c>
      <c r="F36" s="24" t="s">
        <v>18</v>
      </c>
      <c r="G36" s="24" t="s">
        <v>19</v>
      </c>
      <c r="H36" s="24" t="s">
        <v>20</v>
      </c>
      <c r="I36" s="24" t="s">
        <v>21</v>
      </c>
      <c r="J36" s="24" t="s">
        <v>30</v>
      </c>
      <c r="K36" s="26" t="s">
        <v>459</v>
      </c>
    </row>
    <row r="37" spans="1:11" s="21" customFormat="1" ht="30" customHeight="1" x14ac:dyDescent="0.2">
      <c r="A37" s="22" t="s">
        <v>460</v>
      </c>
      <c r="B37" s="27" t="s">
        <v>461</v>
      </c>
      <c r="C37" s="24" t="s">
        <v>462</v>
      </c>
      <c r="D37" s="25">
        <v>48000</v>
      </c>
      <c r="E37" s="25">
        <f t="shared" si="1"/>
        <v>60000</v>
      </c>
      <c r="F37" s="24" t="s">
        <v>18</v>
      </c>
      <c r="G37" s="24" t="s">
        <v>19</v>
      </c>
      <c r="H37" s="24" t="s">
        <v>20</v>
      </c>
      <c r="I37" s="24" t="s">
        <v>21</v>
      </c>
      <c r="J37" s="24" t="s">
        <v>83</v>
      </c>
      <c r="K37" s="26" t="s">
        <v>463</v>
      </c>
    </row>
    <row r="38" spans="1:11" s="21" customFormat="1" ht="30" customHeight="1" x14ac:dyDescent="0.2">
      <c r="A38" s="22" t="s">
        <v>475</v>
      </c>
      <c r="B38" s="27" t="s">
        <v>476</v>
      </c>
      <c r="C38" s="24" t="s">
        <v>477</v>
      </c>
      <c r="D38" s="25">
        <v>195800</v>
      </c>
      <c r="E38" s="25">
        <v>244750</v>
      </c>
      <c r="F38" s="24" t="s">
        <v>18</v>
      </c>
      <c r="G38" s="24" t="s">
        <v>19</v>
      </c>
      <c r="H38" s="24" t="s">
        <v>20</v>
      </c>
      <c r="I38" s="24" t="s">
        <v>21</v>
      </c>
      <c r="J38" s="24" t="s">
        <v>22</v>
      </c>
      <c r="K38" s="26" t="s">
        <v>478</v>
      </c>
    </row>
    <row r="39" spans="1:11" s="21" customFormat="1" ht="60" customHeight="1" x14ac:dyDescent="0.2">
      <c r="A39" s="22" t="s">
        <v>464</v>
      </c>
      <c r="B39" s="27" t="s">
        <v>465</v>
      </c>
      <c r="C39" s="24" t="s">
        <v>306</v>
      </c>
      <c r="D39" s="25">
        <v>110000</v>
      </c>
      <c r="E39" s="25">
        <v>137500</v>
      </c>
      <c r="F39" s="24" t="s">
        <v>18</v>
      </c>
      <c r="G39" s="24" t="s">
        <v>19</v>
      </c>
      <c r="H39" s="24" t="s">
        <v>20</v>
      </c>
      <c r="I39" s="24" t="s">
        <v>21</v>
      </c>
      <c r="J39" s="24" t="s">
        <v>104</v>
      </c>
      <c r="K39" s="26" t="s">
        <v>466</v>
      </c>
    </row>
    <row r="40" spans="1:11" s="21" customFormat="1" ht="45" customHeight="1" x14ac:dyDescent="0.2">
      <c r="A40" s="22" t="s">
        <v>238</v>
      </c>
      <c r="B40" s="23" t="s">
        <v>239</v>
      </c>
      <c r="C40" s="24" t="s">
        <v>240</v>
      </c>
      <c r="D40" s="25">
        <v>188800</v>
      </c>
      <c r="E40" s="25">
        <f>D40*1.25</f>
        <v>236000</v>
      </c>
      <c r="F40" s="24" t="s">
        <v>18</v>
      </c>
      <c r="G40" s="24" t="s">
        <v>19</v>
      </c>
      <c r="H40" s="24" t="s">
        <v>20</v>
      </c>
      <c r="I40" s="24" t="s">
        <v>21</v>
      </c>
      <c r="J40" s="24" t="s">
        <v>142</v>
      </c>
      <c r="K40" s="26" t="s">
        <v>143</v>
      </c>
    </row>
    <row r="41" spans="1:11" s="21" customFormat="1" ht="45" customHeight="1" x14ac:dyDescent="0.2">
      <c r="A41" s="22" t="s">
        <v>166</v>
      </c>
      <c r="B41" s="27" t="s">
        <v>167</v>
      </c>
      <c r="C41" s="24" t="s">
        <v>168</v>
      </c>
      <c r="D41" s="25">
        <v>330400</v>
      </c>
      <c r="E41" s="25">
        <f>D41*1.25</f>
        <v>413000</v>
      </c>
      <c r="F41" s="24" t="s">
        <v>18</v>
      </c>
      <c r="G41" s="24" t="s">
        <v>19</v>
      </c>
      <c r="H41" s="24" t="s">
        <v>20</v>
      </c>
      <c r="I41" s="24" t="s">
        <v>21</v>
      </c>
      <c r="J41" s="24" t="s">
        <v>22</v>
      </c>
      <c r="K41" s="26" t="s">
        <v>67</v>
      </c>
    </row>
    <row r="42" spans="1:11" s="21" customFormat="1" ht="45" customHeight="1" x14ac:dyDescent="0.2">
      <c r="A42" s="22" t="s">
        <v>494</v>
      </c>
      <c r="B42" s="27" t="s">
        <v>495</v>
      </c>
      <c r="C42" s="24" t="s">
        <v>302</v>
      </c>
      <c r="D42" s="25">
        <v>32000</v>
      </c>
      <c r="E42" s="25">
        <f>D42*1.25</f>
        <v>40000</v>
      </c>
      <c r="F42" s="24" t="s">
        <v>18</v>
      </c>
      <c r="G42" s="24" t="s">
        <v>19</v>
      </c>
      <c r="H42" s="24" t="s">
        <v>20</v>
      </c>
      <c r="I42" s="24" t="s">
        <v>21</v>
      </c>
      <c r="J42" s="24" t="s">
        <v>30</v>
      </c>
      <c r="K42" s="26" t="s">
        <v>496</v>
      </c>
    </row>
    <row r="43" spans="1:11" s="21" customFormat="1" ht="30" customHeight="1" x14ac:dyDescent="0.2">
      <c r="A43" s="22" t="s">
        <v>304</v>
      </c>
      <c r="B43" s="27" t="s">
        <v>305</v>
      </c>
      <c r="C43" s="24" t="s">
        <v>306</v>
      </c>
      <c r="D43" s="25">
        <v>200000</v>
      </c>
      <c r="E43" s="25">
        <v>250000</v>
      </c>
      <c r="F43" s="24" t="s">
        <v>18</v>
      </c>
      <c r="G43" s="24" t="s">
        <v>19</v>
      </c>
      <c r="H43" s="24" t="s">
        <v>20</v>
      </c>
      <c r="I43" s="24" t="s">
        <v>21</v>
      </c>
      <c r="J43" s="24" t="s">
        <v>22</v>
      </c>
      <c r="K43" s="26" t="s">
        <v>307</v>
      </c>
    </row>
    <row r="44" spans="1:11" s="21" customFormat="1" ht="30" customHeight="1" x14ac:dyDescent="0.2">
      <c r="A44" s="22" t="s">
        <v>551</v>
      </c>
      <c r="B44" s="27" t="s">
        <v>552</v>
      </c>
      <c r="C44" s="24" t="s">
        <v>554</v>
      </c>
      <c r="D44" s="118">
        <v>200000</v>
      </c>
      <c r="E44" s="118">
        <v>250000</v>
      </c>
      <c r="F44" s="24" t="s">
        <v>18</v>
      </c>
      <c r="G44" s="24" t="s">
        <v>19</v>
      </c>
      <c r="H44" s="24" t="s">
        <v>20</v>
      </c>
      <c r="I44" s="24" t="s">
        <v>21</v>
      </c>
      <c r="J44" s="24" t="s">
        <v>124</v>
      </c>
      <c r="K44" s="26" t="s">
        <v>558</v>
      </c>
    </row>
    <row r="45" spans="1:11" s="21" customFormat="1" ht="30" customHeight="1" x14ac:dyDescent="0.2">
      <c r="A45" s="22" t="s">
        <v>568</v>
      </c>
      <c r="B45" s="27" t="s">
        <v>569</v>
      </c>
      <c r="C45" s="24" t="s">
        <v>570</v>
      </c>
      <c r="D45" s="118">
        <v>152000</v>
      </c>
      <c r="E45" s="118">
        <v>190000</v>
      </c>
      <c r="F45" s="24" t="s">
        <v>18</v>
      </c>
      <c r="G45" s="24" t="s">
        <v>19</v>
      </c>
      <c r="H45" s="24" t="s">
        <v>20</v>
      </c>
      <c r="I45" s="24" t="s">
        <v>21</v>
      </c>
      <c r="J45" s="24" t="s">
        <v>104</v>
      </c>
      <c r="K45" s="26" t="s">
        <v>571</v>
      </c>
    </row>
    <row r="46" spans="1:11" s="21" customFormat="1" ht="30" customHeight="1" x14ac:dyDescent="0.2">
      <c r="A46" s="22" t="s">
        <v>605</v>
      </c>
      <c r="B46" s="27" t="s">
        <v>610</v>
      </c>
      <c r="C46" s="24" t="s">
        <v>609</v>
      </c>
      <c r="D46" s="118">
        <v>24000</v>
      </c>
      <c r="E46" s="118">
        <v>30000</v>
      </c>
      <c r="F46" s="24" t="s">
        <v>18</v>
      </c>
      <c r="G46" s="24" t="s">
        <v>19</v>
      </c>
      <c r="H46" s="24" t="s">
        <v>20</v>
      </c>
      <c r="I46" s="24" t="s">
        <v>608</v>
      </c>
      <c r="J46" s="24" t="s">
        <v>223</v>
      </c>
      <c r="K46" s="26" t="s">
        <v>143</v>
      </c>
    </row>
    <row r="47" spans="1:11" s="21" customFormat="1" ht="30" customHeight="1" x14ac:dyDescent="0.2">
      <c r="A47" s="22" t="s">
        <v>648</v>
      </c>
      <c r="B47" s="27" t="s">
        <v>650</v>
      </c>
      <c r="C47" s="24" t="s">
        <v>652</v>
      </c>
      <c r="D47" s="118">
        <v>100000</v>
      </c>
      <c r="E47" s="118">
        <v>125000</v>
      </c>
      <c r="F47" s="24" t="s">
        <v>18</v>
      </c>
      <c r="G47" s="24" t="s">
        <v>19</v>
      </c>
      <c r="H47" s="24" t="s">
        <v>20</v>
      </c>
      <c r="I47" s="24" t="s">
        <v>21</v>
      </c>
      <c r="J47" s="24" t="s">
        <v>30</v>
      </c>
      <c r="K47" s="26" t="s">
        <v>654</v>
      </c>
    </row>
    <row r="48" spans="1:11" s="21" customFormat="1" ht="30" customHeight="1" x14ac:dyDescent="0.2">
      <c r="A48" s="22" t="s">
        <v>696</v>
      </c>
      <c r="B48" s="27" t="s">
        <v>698</v>
      </c>
      <c r="C48" s="24" t="s">
        <v>700</v>
      </c>
      <c r="D48" s="118">
        <v>44000</v>
      </c>
      <c r="E48" s="118">
        <v>55000</v>
      </c>
      <c r="F48" s="24" t="s">
        <v>18</v>
      </c>
      <c r="G48" s="24" t="s">
        <v>19</v>
      </c>
      <c r="H48" s="24" t="s">
        <v>20</v>
      </c>
      <c r="I48" s="24" t="s">
        <v>21</v>
      </c>
      <c r="J48" s="24" t="s">
        <v>75</v>
      </c>
      <c r="K48" s="26" t="s">
        <v>701</v>
      </c>
    </row>
    <row r="49" spans="1:12" s="21" customFormat="1" ht="30" customHeight="1" x14ac:dyDescent="0.2">
      <c r="A49" s="22" t="s">
        <v>704</v>
      </c>
      <c r="B49" s="27" t="s">
        <v>705</v>
      </c>
      <c r="C49" s="24" t="s">
        <v>706</v>
      </c>
      <c r="D49" s="118">
        <v>60000</v>
      </c>
      <c r="E49" s="118">
        <v>75000</v>
      </c>
      <c r="F49" s="24" t="s">
        <v>18</v>
      </c>
      <c r="G49" s="24" t="s">
        <v>19</v>
      </c>
      <c r="H49" s="24" t="s">
        <v>20</v>
      </c>
      <c r="I49" s="24" t="s">
        <v>21</v>
      </c>
      <c r="J49" s="24" t="s">
        <v>104</v>
      </c>
      <c r="K49" s="26" t="s">
        <v>707</v>
      </c>
    </row>
    <row r="50" spans="1:12" s="21" customFormat="1" ht="30" customHeight="1" x14ac:dyDescent="0.2">
      <c r="A50" s="22" t="s">
        <v>735</v>
      </c>
      <c r="B50" s="27" t="s">
        <v>736</v>
      </c>
      <c r="C50" s="24" t="s">
        <v>737</v>
      </c>
      <c r="D50" s="118">
        <v>43650</v>
      </c>
      <c r="E50" s="118">
        <v>54562.5</v>
      </c>
      <c r="F50" s="24" t="s">
        <v>18</v>
      </c>
      <c r="G50" s="24" t="s">
        <v>19</v>
      </c>
      <c r="H50" s="24" t="s">
        <v>20</v>
      </c>
      <c r="I50" s="24" t="s">
        <v>21</v>
      </c>
      <c r="J50" s="24" t="s">
        <v>104</v>
      </c>
      <c r="K50" s="26" t="s">
        <v>738</v>
      </c>
    </row>
    <row r="51" spans="1:12" s="21" customFormat="1" ht="31.5" customHeight="1" x14ac:dyDescent="0.2">
      <c r="A51" s="71" t="s">
        <v>523</v>
      </c>
      <c r="B51" s="72"/>
      <c r="C51" s="73">
        <v>28</v>
      </c>
      <c r="D51" s="74">
        <f>SUM(D23:D50)</f>
        <v>4312650</v>
      </c>
      <c r="E51" s="74">
        <f>SUM(E23:E50)</f>
        <v>5390812.5</v>
      </c>
      <c r="F51" s="75" t="s">
        <v>18</v>
      </c>
      <c r="G51" s="75"/>
      <c r="H51" s="75"/>
      <c r="I51" s="75"/>
      <c r="J51" s="75"/>
      <c r="K51" s="76"/>
    </row>
    <row r="52" spans="1:12" s="21" customFormat="1" ht="45" customHeight="1" x14ac:dyDescent="0.2">
      <c r="A52" s="22" t="s">
        <v>439</v>
      </c>
      <c r="B52" s="27" t="s">
        <v>440</v>
      </c>
      <c r="C52" s="24" t="s">
        <v>428</v>
      </c>
      <c r="D52" s="25">
        <v>64000</v>
      </c>
      <c r="E52" s="25">
        <v>80000</v>
      </c>
      <c r="F52" s="24" t="s">
        <v>18</v>
      </c>
      <c r="G52" s="24" t="s">
        <v>19</v>
      </c>
      <c r="H52" s="24" t="s">
        <v>20</v>
      </c>
      <c r="I52" s="24" t="s">
        <v>21</v>
      </c>
      <c r="J52" s="24" t="s">
        <v>22</v>
      </c>
      <c r="K52" s="26" t="s">
        <v>67</v>
      </c>
    </row>
    <row r="53" spans="1:12" s="21" customFormat="1" ht="45" x14ac:dyDescent="0.2">
      <c r="A53" s="22" t="s">
        <v>448</v>
      </c>
      <c r="B53" s="27" t="s">
        <v>449</v>
      </c>
      <c r="C53" s="24" t="s">
        <v>450</v>
      </c>
      <c r="D53" s="25">
        <v>114700</v>
      </c>
      <c r="E53" s="25">
        <v>143375</v>
      </c>
      <c r="F53" s="24" t="s">
        <v>18</v>
      </c>
      <c r="G53" s="24" t="s">
        <v>19</v>
      </c>
      <c r="H53" s="24" t="s">
        <v>20</v>
      </c>
      <c r="I53" s="24" t="s">
        <v>21</v>
      </c>
      <c r="J53" s="24" t="s">
        <v>22</v>
      </c>
      <c r="K53" s="26" t="s">
        <v>451</v>
      </c>
      <c r="L53" s="47"/>
    </row>
    <row r="54" spans="1:12" s="21" customFormat="1" ht="30" x14ac:dyDescent="0.2">
      <c r="A54" s="22" t="s">
        <v>192</v>
      </c>
      <c r="B54" s="23" t="s">
        <v>712</v>
      </c>
      <c r="C54" s="24" t="s">
        <v>194</v>
      </c>
      <c r="D54" s="25">
        <v>24000</v>
      </c>
      <c r="E54" s="25">
        <v>30000</v>
      </c>
      <c r="F54" s="24" t="s">
        <v>18</v>
      </c>
      <c r="G54" s="24" t="s">
        <v>19</v>
      </c>
      <c r="H54" s="24" t="s">
        <v>20</v>
      </c>
      <c r="I54" s="24" t="s">
        <v>21</v>
      </c>
      <c r="J54" s="24" t="s">
        <v>22</v>
      </c>
      <c r="K54" s="26" t="s">
        <v>67</v>
      </c>
    </row>
    <row r="55" spans="1:12" s="21" customFormat="1" ht="30" x14ac:dyDescent="0.2">
      <c r="A55" s="22" t="s">
        <v>372</v>
      </c>
      <c r="B55" s="27" t="s">
        <v>373</v>
      </c>
      <c r="C55" s="24" t="s">
        <v>374</v>
      </c>
      <c r="D55" s="25">
        <v>22240</v>
      </c>
      <c r="E55" s="25">
        <f t="shared" ref="E55:E63" si="2">D55*1.25</f>
        <v>27800</v>
      </c>
      <c r="F55" s="24" t="s">
        <v>18</v>
      </c>
      <c r="G55" s="24" t="s">
        <v>19</v>
      </c>
      <c r="H55" s="24" t="s">
        <v>20</v>
      </c>
      <c r="I55" s="24" t="s">
        <v>21</v>
      </c>
      <c r="J55" s="24" t="s">
        <v>22</v>
      </c>
      <c r="K55" s="26" t="s">
        <v>67</v>
      </c>
    </row>
    <row r="56" spans="1:12" s="21" customFormat="1" ht="30" x14ac:dyDescent="0.2">
      <c r="A56" s="22" t="s">
        <v>335</v>
      </c>
      <c r="B56" s="23" t="s">
        <v>336</v>
      </c>
      <c r="C56" s="24" t="s">
        <v>337</v>
      </c>
      <c r="D56" s="25">
        <v>40000</v>
      </c>
      <c r="E56" s="25">
        <f t="shared" si="2"/>
        <v>50000</v>
      </c>
      <c r="F56" s="24" t="s">
        <v>18</v>
      </c>
      <c r="G56" s="24" t="s">
        <v>19</v>
      </c>
      <c r="H56" s="24" t="s">
        <v>20</v>
      </c>
      <c r="I56" s="24" t="s">
        <v>21</v>
      </c>
      <c r="J56" s="24" t="s">
        <v>104</v>
      </c>
      <c r="K56" s="26" t="s">
        <v>84</v>
      </c>
    </row>
    <row r="57" spans="1:12" s="21" customFormat="1" ht="30" customHeight="1" x14ac:dyDescent="0.2">
      <c r="A57" s="22" t="s">
        <v>144</v>
      </c>
      <c r="B57" s="23" t="s">
        <v>145</v>
      </c>
      <c r="C57" s="24" t="s">
        <v>146</v>
      </c>
      <c r="D57" s="25">
        <v>84000</v>
      </c>
      <c r="E57" s="25">
        <f t="shared" si="2"/>
        <v>105000</v>
      </c>
      <c r="F57" s="24" t="s">
        <v>18</v>
      </c>
      <c r="G57" s="24" t="s">
        <v>19</v>
      </c>
      <c r="H57" s="24" t="s">
        <v>20</v>
      </c>
      <c r="I57" s="24" t="s">
        <v>21</v>
      </c>
      <c r="J57" s="24" t="s">
        <v>142</v>
      </c>
      <c r="K57" s="26" t="s">
        <v>143</v>
      </c>
    </row>
    <row r="58" spans="1:12" s="21" customFormat="1" ht="30" x14ac:dyDescent="0.2">
      <c r="A58" s="22" t="s">
        <v>221</v>
      </c>
      <c r="B58" s="23" t="s">
        <v>222</v>
      </c>
      <c r="C58" s="24" t="s">
        <v>146</v>
      </c>
      <c r="D58" s="25">
        <v>160000</v>
      </c>
      <c r="E58" s="25">
        <f t="shared" si="2"/>
        <v>200000</v>
      </c>
      <c r="F58" s="24" t="s">
        <v>18</v>
      </c>
      <c r="G58" s="24" t="s">
        <v>19</v>
      </c>
      <c r="H58" s="24" t="s">
        <v>20</v>
      </c>
      <c r="I58" s="24" t="s">
        <v>21</v>
      </c>
      <c r="J58" s="24" t="s">
        <v>223</v>
      </c>
      <c r="K58" s="26" t="s">
        <v>143</v>
      </c>
    </row>
    <row r="59" spans="1:12" s="21" customFormat="1" ht="30" x14ac:dyDescent="0.2">
      <c r="A59" s="22" t="s">
        <v>394</v>
      </c>
      <c r="B59" s="23" t="s">
        <v>395</v>
      </c>
      <c r="C59" s="24" t="s">
        <v>396</v>
      </c>
      <c r="D59" s="25">
        <v>75000</v>
      </c>
      <c r="E59" s="25">
        <f t="shared" si="2"/>
        <v>93750</v>
      </c>
      <c r="F59" s="24" t="s">
        <v>18</v>
      </c>
      <c r="G59" s="24" t="s">
        <v>19</v>
      </c>
      <c r="H59" s="24" t="s">
        <v>20</v>
      </c>
      <c r="I59" s="24" t="s">
        <v>21</v>
      </c>
      <c r="J59" s="24" t="s">
        <v>22</v>
      </c>
      <c r="K59" s="26" t="s">
        <v>387</v>
      </c>
    </row>
    <row r="60" spans="1:12" s="21" customFormat="1" ht="45" customHeight="1" x14ac:dyDescent="0.2">
      <c r="A60" s="22" t="s">
        <v>380</v>
      </c>
      <c r="B60" s="27" t="s">
        <v>381</v>
      </c>
      <c r="C60" s="24" t="s">
        <v>382</v>
      </c>
      <c r="D60" s="25">
        <v>80000</v>
      </c>
      <c r="E60" s="25">
        <f t="shared" si="2"/>
        <v>100000</v>
      </c>
      <c r="F60" s="24" t="s">
        <v>18</v>
      </c>
      <c r="G60" s="24" t="s">
        <v>19</v>
      </c>
      <c r="H60" s="24" t="s">
        <v>20</v>
      </c>
      <c r="I60" s="24" t="s">
        <v>21</v>
      </c>
      <c r="J60" s="24" t="s">
        <v>22</v>
      </c>
      <c r="K60" s="26" t="s">
        <v>383</v>
      </c>
    </row>
    <row r="61" spans="1:12" s="21" customFormat="1" ht="30" customHeight="1" x14ac:dyDescent="0.2">
      <c r="A61" s="22" t="s">
        <v>397</v>
      </c>
      <c r="B61" s="27" t="s">
        <v>398</v>
      </c>
      <c r="C61" s="24" t="s">
        <v>399</v>
      </c>
      <c r="D61" s="25">
        <v>80000</v>
      </c>
      <c r="E61" s="25">
        <f t="shared" si="2"/>
        <v>100000</v>
      </c>
      <c r="F61" s="24" t="s">
        <v>18</v>
      </c>
      <c r="G61" s="24" t="s">
        <v>19</v>
      </c>
      <c r="H61" s="24" t="s">
        <v>20</v>
      </c>
      <c r="I61" s="24" t="s">
        <v>21</v>
      </c>
      <c r="J61" s="24" t="s">
        <v>22</v>
      </c>
      <c r="K61" s="26" t="s">
        <v>387</v>
      </c>
    </row>
    <row r="62" spans="1:12" s="21" customFormat="1" ht="30" customHeight="1" x14ac:dyDescent="0.2">
      <c r="A62" s="22" t="s">
        <v>400</v>
      </c>
      <c r="B62" s="23" t="s">
        <v>401</v>
      </c>
      <c r="C62" s="24" t="s">
        <v>402</v>
      </c>
      <c r="D62" s="25">
        <v>50000</v>
      </c>
      <c r="E62" s="25">
        <f t="shared" si="2"/>
        <v>62500</v>
      </c>
      <c r="F62" s="24" t="s">
        <v>18</v>
      </c>
      <c r="G62" s="24" t="s">
        <v>19</v>
      </c>
      <c r="H62" s="24" t="s">
        <v>20</v>
      </c>
      <c r="I62" s="24" t="s">
        <v>21</v>
      </c>
      <c r="J62" s="24" t="s">
        <v>22</v>
      </c>
      <c r="K62" s="26" t="s">
        <v>387</v>
      </c>
    </row>
    <row r="63" spans="1:12" s="21" customFormat="1" ht="30" customHeight="1" x14ac:dyDescent="0.2">
      <c r="A63" s="22" t="s">
        <v>410</v>
      </c>
      <c r="B63" s="23" t="s">
        <v>411</v>
      </c>
      <c r="C63" s="24" t="s">
        <v>412</v>
      </c>
      <c r="D63" s="25">
        <v>40000</v>
      </c>
      <c r="E63" s="25">
        <f t="shared" si="2"/>
        <v>50000</v>
      </c>
      <c r="F63" s="24" t="s">
        <v>18</v>
      </c>
      <c r="G63" s="24" t="s">
        <v>19</v>
      </c>
      <c r="H63" s="24" t="s">
        <v>20</v>
      </c>
      <c r="I63" s="24" t="s">
        <v>21</v>
      </c>
      <c r="J63" s="24" t="s">
        <v>22</v>
      </c>
      <c r="K63" s="26" t="s">
        <v>387</v>
      </c>
    </row>
    <row r="64" spans="1:12" s="21" customFormat="1" ht="30" customHeight="1" x14ac:dyDescent="0.2">
      <c r="A64" s="22" t="s">
        <v>311</v>
      </c>
      <c r="B64" s="27" t="s">
        <v>312</v>
      </c>
      <c r="C64" s="24" t="s">
        <v>313</v>
      </c>
      <c r="D64" s="25">
        <v>160000</v>
      </c>
      <c r="E64" s="25">
        <v>160000</v>
      </c>
      <c r="F64" s="24" t="s">
        <v>18</v>
      </c>
      <c r="G64" s="24" t="s">
        <v>19</v>
      </c>
      <c r="H64" s="24" t="s">
        <v>20</v>
      </c>
      <c r="I64" s="24" t="s">
        <v>21</v>
      </c>
      <c r="J64" s="24" t="s">
        <v>223</v>
      </c>
      <c r="K64" s="26" t="s">
        <v>143</v>
      </c>
    </row>
    <row r="65" spans="1:11" s="21" customFormat="1" ht="30" customHeight="1" x14ac:dyDescent="0.2">
      <c r="A65" s="22" t="s">
        <v>314</v>
      </c>
      <c r="B65" s="27" t="s">
        <v>315</v>
      </c>
      <c r="C65" s="24" t="s">
        <v>316</v>
      </c>
      <c r="D65" s="25">
        <v>50000</v>
      </c>
      <c r="E65" s="25">
        <v>50000</v>
      </c>
      <c r="F65" s="24" t="s">
        <v>18</v>
      </c>
      <c r="G65" s="24" t="s">
        <v>19</v>
      </c>
      <c r="H65" s="24" t="s">
        <v>20</v>
      </c>
      <c r="I65" s="24" t="s">
        <v>21</v>
      </c>
      <c r="J65" s="24" t="s">
        <v>223</v>
      </c>
      <c r="K65" s="26" t="s">
        <v>143</v>
      </c>
    </row>
    <row r="66" spans="1:11" s="21" customFormat="1" ht="30" customHeight="1" x14ac:dyDescent="0.2">
      <c r="A66" s="22" t="s">
        <v>261</v>
      </c>
      <c r="B66" s="27" t="s">
        <v>262</v>
      </c>
      <c r="C66" s="24" t="s">
        <v>263</v>
      </c>
      <c r="D66" s="25">
        <v>96000</v>
      </c>
      <c r="E66" s="25">
        <v>120000</v>
      </c>
      <c r="F66" s="24" t="s">
        <v>18</v>
      </c>
      <c r="G66" s="24" t="s">
        <v>19</v>
      </c>
      <c r="H66" s="24" t="s">
        <v>20</v>
      </c>
      <c r="I66" s="24" t="s">
        <v>29</v>
      </c>
      <c r="J66" s="24" t="s">
        <v>22</v>
      </c>
      <c r="K66" s="26" t="s">
        <v>258</v>
      </c>
    </row>
    <row r="67" spans="1:11" s="21" customFormat="1" ht="30" customHeight="1" x14ac:dyDescent="0.2">
      <c r="A67" s="22" t="s">
        <v>286</v>
      </c>
      <c r="B67" s="27" t="s">
        <v>287</v>
      </c>
      <c r="C67" s="24" t="s">
        <v>263</v>
      </c>
      <c r="D67" s="25">
        <v>78240</v>
      </c>
      <c r="E67" s="25">
        <f t="shared" ref="E67:E86" si="3">D67*1.25</f>
        <v>97800</v>
      </c>
      <c r="F67" s="24" t="s">
        <v>18</v>
      </c>
      <c r="G67" s="24" t="s">
        <v>19</v>
      </c>
      <c r="H67" s="24" t="s">
        <v>20</v>
      </c>
      <c r="I67" s="24" t="s">
        <v>21</v>
      </c>
      <c r="J67" s="24" t="s">
        <v>22</v>
      </c>
      <c r="K67" s="26" t="s">
        <v>288</v>
      </c>
    </row>
    <row r="68" spans="1:11" s="21" customFormat="1" ht="30" customHeight="1" x14ac:dyDescent="0.2">
      <c r="A68" s="22" t="s">
        <v>174</v>
      </c>
      <c r="B68" s="27" t="s">
        <v>175</v>
      </c>
      <c r="C68" s="24" t="s">
        <v>176</v>
      </c>
      <c r="D68" s="25">
        <v>41600</v>
      </c>
      <c r="E68" s="25">
        <f t="shared" si="3"/>
        <v>52000</v>
      </c>
      <c r="F68" s="24" t="s">
        <v>18</v>
      </c>
      <c r="G68" s="24" t="s">
        <v>19</v>
      </c>
      <c r="H68" s="24" t="s">
        <v>20</v>
      </c>
      <c r="I68" s="24" t="s">
        <v>21</v>
      </c>
      <c r="J68" s="24" t="s">
        <v>22</v>
      </c>
      <c r="K68" s="26" t="s">
        <v>67</v>
      </c>
    </row>
    <row r="69" spans="1:11" s="21" customFormat="1" ht="30" customHeight="1" x14ac:dyDescent="0.2">
      <c r="A69" s="22" t="s">
        <v>515</v>
      </c>
      <c r="B69" s="27" t="s">
        <v>516</v>
      </c>
      <c r="C69" s="24" t="s">
        <v>517</v>
      </c>
      <c r="D69" s="25">
        <v>24000</v>
      </c>
      <c r="E69" s="25">
        <f t="shared" si="3"/>
        <v>30000</v>
      </c>
      <c r="F69" s="24" t="s">
        <v>18</v>
      </c>
      <c r="G69" s="24" t="s">
        <v>19</v>
      </c>
      <c r="H69" s="24" t="s">
        <v>20</v>
      </c>
      <c r="I69" s="24" t="s">
        <v>21</v>
      </c>
      <c r="J69" s="24" t="s">
        <v>22</v>
      </c>
      <c r="K69" s="26" t="s">
        <v>67</v>
      </c>
    </row>
    <row r="70" spans="1:11" s="21" customFormat="1" ht="30" customHeight="1" x14ac:dyDescent="0.2">
      <c r="A70" s="22" t="s">
        <v>508</v>
      </c>
      <c r="B70" s="27" t="s">
        <v>509</v>
      </c>
      <c r="C70" s="24" t="s">
        <v>510</v>
      </c>
      <c r="D70" s="25">
        <v>64000</v>
      </c>
      <c r="E70" s="25">
        <f t="shared" si="3"/>
        <v>80000</v>
      </c>
      <c r="F70" s="24" t="s">
        <v>18</v>
      </c>
      <c r="G70" s="24" t="s">
        <v>19</v>
      </c>
      <c r="H70" s="24" t="s">
        <v>20</v>
      </c>
      <c r="I70" s="24" t="s">
        <v>21</v>
      </c>
      <c r="J70" s="24" t="s">
        <v>223</v>
      </c>
      <c r="K70" s="26" t="s">
        <v>143</v>
      </c>
    </row>
    <row r="71" spans="1:11" s="21" customFormat="1" ht="45" customHeight="1" x14ac:dyDescent="0.2">
      <c r="A71" s="22" t="s">
        <v>499</v>
      </c>
      <c r="B71" s="27" t="s">
        <v>500</v>
      </c>
      <c r="C71" s="24" t="s">
        <v>501</v>
      </c>
      <c r="D71" s="25">
        <v>97200</v>
      </c>
      <c r="E71" s="25">
        <f t="shared" si="3"/>
        <v>121500</v>
      </c>
      <c r="F71" s="24" t="s">
        <v>18</v>
      </c>
      <c r="G71" s="24" t="s">
        <v>19</v>
      </c>
      <c r="H71" s="24" t="s">
        <v>20</v>
      </c>
      <c r="I71" s="24" t="s">
        <v>21</v>
      </c>
      <c r="J71" s="24" t="s">
        <v>223</v>
      </c>
      <c r="K71" s="26" t="s">
        <v>143</v>
      </c>
    </row>
    <row r="72" spans="1:11" s="21" customFormat="1" ht="30" customHeight="1" x14ac:dyDescent="0.2">
      <c r="A72" s="22" t="s">
        <v>506</v>
      </c>
      <c r="B72" s="27" t="s">
        <v>507</v>
      </c>
      <c r="C72" s="24" t="s">
        <v>501</v>
      </c>
      <c r="D72" s="25">
        <v>80000</v>
      </c>
      <c r="E72" s="25">
        <f t="shared" si="3"/>
        <v>100000</v>
      </c>
      <c r="F72" s="24" t="s">
        <v>18</v>
      </c>
      <c r="G72" s="24" t="s">
        <v>19</v>
      </c>
      <c r="H72" s="24" t="s">
        <v>20</v>
      </c>
      <c r="I72" s="24" t="s">
        <v>21</v>
      </c>
      <c r="J72" s="24" t="s">
        <v>223</v>
      </c>
      <c r="K72" s="26" t="s">
        <v>143</v>
      </c>
    </row>
    <row r="73" spans="1:11" s="21" customFormat="1" ht="30" customHeight="1" x14ac:dyDescent="0.2">
      <c r="A73" s="22" t="s">
        <v>68</v>
      </c>
      <c r="B73" s="27" t="s">
        <v>69</v>
      </c>
      <c r="C73" s="24" t="s">
        <v>62</v>
      </c>
      <c r="D73" s="25">
        <v>150000</v>
      </c>
      <c r="E73" s="25">
        <f t="shared" si="3"/>
        <v>187500</v>
      </c>
      <c r="F73" s="24" t="s">
        <v>18</v>
      </c>
      <c r="G73" s="24" t="s">
        <v>19</v>
      </c>
      <c r="H73" s="24" t="s">
        <v>20</v>
      </c>
      <c r="I73" s="24" t="s">
        <v>21</v>
      </c>
      <c r="J73" s="24" t="s">
        <v>22</v>
      </c>
      <c r="K73" s="26" t="s">
        <v>67</v>
      </c>
    </row>
    <row r="74" spans="1:11" s="21" customFormat="1" ht="30" customHeight="1" x14ac:dyDescent="0.2">
      <c r="A74" s="22" t="s">
        <v>81</v>
      </c>
      <c r="B74" s="27" t="s">
        <v>82</v>
      </c>
      <c r="C74" s="24" t="s">
        <v>62</v>
      </c>
      <c r="D74" s="25">
        <v>72000</v>
      </c>
      <c r="E74" s="25">
        <f t="shared" si="3"/>
        <v>90000</v>
      </c>
      <c r="F74" s="24" t="s">
        <v>18</v>
      </c>
      <c r="G74" s="24" t="s">
        <v>19</v>
      </c>
      <c r="H74" s="24" t="s">
        <v>20</v>
      </c>
      <c r="I74" s="24" t="s">
        <v>21</v>
      </c>
      <c r="J74" s="24" t="s">
        <v>83</v>
      </c>
      <c r="K74" s="26" t="s">
        <v>84</v>
      </c>
    </row>
    <row r="75" spans="1:11" s="21" customFormat="1" ht="30" customHeight="1" x14ac:dyDescent="0.2">
      <c r="A75" s="22" t="s">
        <v>118</v>
      </c>
      <c r="B75" s="27" t="s">
        <v>119</v>
      </c>
      <c r="C75" s="24" t="s">
        <v>62</v>
      </c>
      <c r="D75" s="25">
        <v>35000</v>
      </c>
      <c r="E75" s="25">
        <f t="shared" si="3"/>
        <v>43750</v>
      </c>
      <c r="F75" s="24" t="s">
        <v>18</v>
      </c>
      <c r="G75" s="24" t="s">
        <v>19</v>
      </c>
      <c r="H75" s="24" t="s">
        <v>20</v>
      </c>
      <c r="I75" s="24" t="s">
        <v>21</v>
      </c>
      <c r="J75" s="24" t="s">
        <v>104</v>
      </c>
      <c r="K75" s="26" t="s">
        <v>84</v>
      </c>
    </row>
    <row r="76" spans="1:11" s="21" customFormat="1" ht="45" customHeight="1" x14ac:dyDescent="0.2">
      <c r="A76" s="22" t="s">
        <v>163</v>
      </c>
      <c r="B76" s="27" t="s">
        <v>164</v>
      </c>
      <c r="C76" s="24" t="s">
        <v>62</v>
      </c>
      <c r="D76" s="25">
        <v>40000</v>
      </c>
      <c r="E76" s="25">
        <f t="shared" si="3"/>
        <v>50000</v>
      </c>
      <c r="F76" s="24" t="s">
        <v>18</v>
      </c>
      <c r="G76" s="24" t="s">
        <v>19</v>
      </c>
      <c r="H76" s="24" t="s">
        <v>20</v>
      </c>
      <c r="I76" s="24" t="s">
        <v>21</v>
      </c>
      <c r="J76" s="24" t="s">
        <v>22</v>
      </c>
      <c r="K76" s="26" t="s">
        <v>165</v>
      </c>
    </row>
    <row r="77" spans="1:11" s="21" customFormat="1" ht="45" customHeight="1" x14ac:dyDescent="0.2">
      <c r="A77" s="22" t="s">
        <v>487</v>
      </c>
      <c r="B77" s="27" t="s">
        <v>488</v>
      </c>
      <c r="C77" s="24" t="s">
        <v>62</v>
      </c>
      <c r="D77" s="25">
        <v>25600</v>
      </c>
      <c r="E77" s="25">
        <f t="shared" si="3"/>
        <v>32000</v>
      </c>
      <c r="F77" s="24" t="s">
        <v>18</v>
      </c>
      <c r="G77" s="24" t="s">
        <v>19</v>
      </c>
      <c r="H77" s="24" t="s">
        <v>20</v>
      </c>
      <c r="I77" s="24" t="s">
        <v>21</v>
      </c>
      <c r="J77" s="24" t="s">
        <v>22</v>
      </c>
      <c r="K77" s="26" t="s">
        <v>489</v>
      </c>
    </row>
    <row r="78" spans="1:11" s="21" customFormat="1" ht="45" customHeight="1" x14ac:dyDescent="0.2">
      <c r="A78" s="22" t="s">
        <v>513</v>
      </c>
      <c r="B78" s="27" t="s">
        <v>514</v>
      </c>
      <c r="C78" s="24" t="s">
        <v>62</v>
      </c>
      <c r="D78" s="25">
        <v>56000</v>
      </c>
      <c r="E78" s="25">
        <f t="shared" si="3"/>
        <v>70000</v>
      </c>
      <c r="F78" s="24" t="s">
        <v>18</v>
      </c>
      <c r="G78" s="24" t="s">
        <v>19</v>
      </c>
      <c r="H78" s="24" t="s">
        <v>20</v>
      </c>
      <c r="I78" s="24" t="s">
        <v>21</v>
      </c>
      <c r="J78" s="24" t="s">
        <v>223</v>
      </c>
      <c r="K78" s="26" t="s">
        <v>143</v>
      </c>
    </row>
    <row r="79" spans="1:11" s="21" customFormat="1" ht="45" customHeight="1" x14ac:dyDescent="0.2">
      <c r="A79" s="22" t="s">
        <v>92</v>
      </c>
      <c r="B79" s="27" t="s">
        <v>93</v>
      </c>
      <c r="C79" s="24" t="s">
        <v>94</v>
      </c>
      <c r="D79" s="25">
        <v>40000</v>
      </c>
      <c r="E79" s="25">
        <f t="shared" si="3"/>
        <v>50000</v>
      </c>
      <c r="F79" s="24" t="s">
        <v>18</v>
      </c>
      <c r="G79" s="24" t="s">
        <v>19</v>
      </c>
      <c r="H79" s="24" t="s">
        <v>20</v>
      </c>
      <c r="I79" s="24" t="s">
        <v>21</v>
      </c>
      <c r="J79" s="24" t="s">
        <v>75</v>
      </c>
      <c r="K79" s="26" t="s">
        <v>88</v>
      </c>
    </row>
    <row r="80" spans="1:11" s="21" customFormat="1" ht="45" customHeight="1" x14ac:dyDescent="0.2">
      <c r="A80" s="22" t="s">
        <v>100</v>
      </c>
      <c r="B80" s="27" t="s">
        <v>101</v>
      </c>
      <c r="C80" s="24" t="s">
        <v>94</v>
      </c>
      <c r="D80" s="25">
        <v>32000</v>
      </c>
      <c r="E80" s="25">
        <f t="shared" si="3"/>
        <v>40000</v>
      </c>
      <c r="F80" s="24" t="s">
        <v>18</v>
      </c>
      <c r="G80" s="24" t="s">
        <v>19</v>
      </c>
      <c r="H80" s="24" t="s">
        <v>20</v>
      </c>
      <c r="I80" s="24" t="s">
        <v>21</v>
      </c>
      <c r="J80" s="24" t="s">
        <v>22</v>
      </c>
      <c r="K80" s="26" t="s">
        <v>99</v>
      </c>
    </row>
    <row r="81" spans="1:11" s="21" customFormat="1" ht="45" customHeight="1" x14ac:dyDescent="0.2">
      <c r="A81" s="22" t="s">
        <v>108</v>
      </c>
      <c r="B81" s="27" t="s">
        <v>109</v>
      </c>
      <c r="C81" s="24" t="s">
        <v>94</v>
      </c>
      <c r="D81" s="25">
        <v>32000</v>
      </c>
      <c r="E81" s="25">
        <f t="shared" si="3"/>
        <v>40000</v>
      </c>
      <c r="F81" s="24" t="s">
        <v>18</v>
      </c>
      <c r="G81" s="24" t="s">
        <v>19</v>
      </c>
      <c r="H81" s="24" t="s">
        <v>20</v>
      </c>
      <c r="I81" s="24" t="s">
        <v>21</v>
      </c>
      <c r="J81" s="24" t="s">
        <v>104</v>
      </c>
      <c r="K81" s="26" t="s">
        <v>105</v>
      </c>
    </row>
    <row r="82" spans="1:11" s="21" customFormat="1" ht="45" customHeight="1" x14ac:dyDescent="0.2">
      <c r="A82" s="22" t="s">
        <v>115</v>
      </c>
      <c r="B82" s="27" t="s">
        <v>116</v>
      </c>
      <c r="C82" s="24" t="s">
        <v>94</v>
      </c>
      <c r="D82" s="25">
        <v>35000</v>
      </c>
      <c r="E82" s="25">
        <f t="shared" si="3"/>
        <v>43750</v>
      </c>
      <c r="F82" s="24" t="s">
        <v>18</v>
      </c>
      <c r="G82" s="24" t="s">
        <v>19</v>
      </c>
      <c r="H82" s="24" t="s">
        <v>20</v>
      </c>
      <c r="I82" s="24" t="s">
        <v>21</v>
      </c>
      <c r="J82" s="24" t="s">
        <v>117</v>
      </c>
      <c r="K82" s="26" t="s">
        <v>112</v>
      </c>
    </row>
    <row r="83" spans="1:11" s="21" customFormat="1" ht="30" customHeight="1" x14ac:dyDescent="0.2">
      <c r="A83" s="22" t="s">
        <v>120</v>
      </c>
      <c r="B83" s="27" t="s">
        <v>121</v>
      </c>
      <c r="C83" s="24" t="s">
        <v>94</v>
      </c>
      <c r="D83" s="25">
        <v>30000</v>
      </c>
      <c r="E83" s="25">
        <f t="shared" si="3"/>
        <v>37500</v>
      </c>
      <c r="F83" s="24" t="s">
        <v>18</v>
      </c>
      <c r="G83" s="24" t="s">
        <v>19</v>
      </c>
      <c r="H83" s="24" t="s">
        <v>20</v>
      </c>
      <c r="I83" s="24" t="s">
        <v>21</v>
      </c>
      <c r="J83" s="24" t="s">
        <v>104</v>
      </c>
      <c r="K83" s="26" t="s">
        <v>84</v>
      </c>
    </row>
    <row r="84" spans="1:11" s="21" customFormat="1" ht="30" customHeight="1" x14ac:dyDescent="0.2">
      <c r="A84" s="22" t="s">
        <v>140</v>
      </c>
      <c r="B84" s="27" t="s">
        <v>141</v>
      </c>
      <c r="C84" s="24" t="s">
        <v>94</v>
      </c>
      <c r="D84" s="25">
        <v>160000</v>
      </c>
      <c r="E84" s="25">
        <f t="shared" si="3"/>
        <v>200000</v>
      </c>
      <c r="F84" s="24" t="s">
        <v>18</v>
      </c>
      <c r="G84" s="24" t="s">
        <v>19</v>
      </c>
      <c r="H84" s="24" t="s">
        <v>20</v>
      </c>
      <c r="I84" s="24" t="s">
        <v>21</v>
      </c>
      <c r="J84" s="24" t="s">
        <v>142</v>
      </c>
      <c r="K84" s="26" t="s">
        <v>143</v>
      </c>
    </row>
    <row r="85" spans="1:11" s="21" customFormat="1" ht="45" customHeight="1" x14ac:dyDescent="0.2">
      <c r="A85" s="22" t="s">
        <v>228</v>
      </c>
      <c r="B85" s="27" t="s">
        <v>229</v>
      </c>
      <c r="C85" s="24" t="s">
        <v>94</v>
      </c>
      <c r="D85" s="25">
        <v>80000</v>
      </c>
      <c r="E85" s="25">
        <f t="shared" si="3"/>
        <v>100000</v>
      </c>
      <c r="F85" s="24" t="s">
        <v>18</v>
      </c>
      <c r="G85" s="24" t="s">
        <v>19</v>
      </c>
      <c r="H85" s="24" t="s">
        <v>20</v>
      </c>
      <c r="I85" s="24" t="s">
        <v>21</v>
      </c>
      <c r="J85" s="24" t="s">
        <v>22</v>
      </c>
      <c r="K85" s="26" t="s">
        <v>230</v>
      </c>
    </row>
    <row r="86" spans="1:11" s="21" customFormat="1" ht="45" customHeight="1" x14ac:dyDescent="0.2">
      <c r="A86" s="22" t="s">
        <v>252</v>
      </c>
      <c r="B86" s="27" t="s">
        <v>253</v>
      </c>
      <c r="C86" s="24" t="s">
        <v>94</v>
      </c>
      <c r="D86" s="25">
        <v>96000</v>
      </c>
      <c r="E86" s="25">
        <f t="shared" si="3"/>
        <v>120000</v>
      </c>
      <c r="F86" s="24" t="s">
        <v>18</v>
      </c>
      <c r="G86" s="24" t="s">
        <v>19</v>
      </c>
      <c r="H86" s="24" t="s">
        <v>20</v>
      </c>
      <c r="I86" s="24" t="s">
        <v>21</v>
      </c>
      <c r="J86" s="24" t="s">
        <v>75</v>
      </c>
      <c r="K86" s="26" t="s">
        <v>254</v>
      </c>
    </row>
    <row r="87" spans="1:11" s="21" customFormat="1" ht="45" customHeight="1" x14ac:dyDescent="0.2">
      <c r="A87" s="22" t="s">
        <v>511</v>
      </c>
      <c r="B87" s="27" t="s">
        <v>512</v>
      </c>
      <c r="C87" s="24" t="s">
        <v>94</v>
      </c>
      <c r="D87" s="121">
        <v>56000</v>
      </c>
      <c r="E87" s="121">
        <v>70000</v>
      </c>
      <c r="F87" s="24" t="s">
        <v>18</v>
      </c>
      <c r="G87" s="24" t="s">
        <v>19</v>
      </c>
      <c r="H87" s="24" t="s">
        <v>20</v>
      </c>
      <c r="I87" s="24" t="s">
        <v>21</v>
      </c>
      <c r="J87" s="24" t="s">
        <v>117</v>
      </c>
      <c r="K87" s="26" t="s">
        <v>112</v>
      </c>
    </row>
    <row r="88" spans="1:11" s="21" customFormat="1" ht="30" customHeight="1" x14ac:dyDescent="0.2">
      <c r="A88" s="22" t="s">
        <v>15</v>
      </c>
      <c r="B88" s="23" t="s">
        <v>16</v>
      </c>
      <c r="C88" s="24" t="s">
        <v>17</v>
      </c>
      <c r="D88" s="25">
        <v>50000</v>
      </c>
      <c r="E88" s="25">
        <v>62500</v>
      </c>
      <c r="F88" s="24" t="s">
        <v>18</v>
      </c>
      <c r="G88" s="24" t="s">
        <v>19</v>
      </c>
      <c r="H88" s="24" t="s">
        <v>20</v>
      </c>
      <c r="I88" s="24" t="s">
        <v>21</v>
      </c>
      <c r="J88" s="24" t="s">
        <v>22</v>
      </c>
      <c r="K88" s="26" t="s">
        <v>23</v>
      </c>
    </row>
    <row r="89" spans="1:11" s="21" customFormat="1" ht="30" customHeight="1" x14ac:dyDescent="0.2">
      <c r="A89" s="22" t="s">
        <v>65</v>
      </c>
      <c r="B89" s="23" t="s">
        <v>66</v>
      </c>
      <c r="C89" s="24" t="s">
        <v>17</v>
      </c>
      <c r="D89" s="25">
        <v>70000</v>
      </c>
      <c r="E89" s="25">
        <f t="shared" ref="E89:E110" si="4">D89*1.25</f>
        <v>87500</v>
      </c>
      <c r="F89" s="24" t="s">
        <v>18</v>
      </c>
      <c r="G89" s="24" t="s">
        <v>19</v>
      </c>
      <c r="H89" s="24" t="s">
        <v>20</v>
      </c>
      <c r="I89" s="24" t="s">
        <v>21</v>
      </c>
      <c r="J89" s="24" t="s">
        <v>22</v>
      </c>
      <c r="K89" s="26" t="s">
        <v>67</v>
      </c>
    </row>
    <row r="90" spans="1:11" s="21" customFormat="1" ht="45" customHeight="1" x14ac:dyDescent="0.2">
      <c r="A90" s="22" t="s">
        <v>89</v>
      </c>
      <c r="B90" s="27" t="s">
        <v>90</v>
      </c>
      <c r="C90" s="24" t="s">
        <v>91</v>
      </c>
      <c r="D90" s="25">
        <v>48000</v>
      </c>
      <c r="E90" s="25">
        <f t="shared" si="4"/>
        <v>60000</v>
      </c>
      <c r="F90" s="24" t="s">
        <v>18</v>
      </c>
      <c r="G90" s="24" t="s">
        <v>19</v>
      </c>
      <c r="H90" s="24" t="s">
        <v>20</v>
      </c>
      <c r="I90" s="24" t="s">
        <v>21</v>
      </c>
      <c r="J90" s="24" t="s">
        <v>75</v>
      </c>
      <c r="K90" s="26" t="s">
        <v>88</v>
      </c>
    </row>
    <row r="91" spans="1:11" s="21" customFormat="1" ht="30" customHeight="1" x14ac:dyDescent="0.2">
      <c r="A91" s="22" t="s">
        <v>97</v>
      </c>
      <c r="B91" s="27" t="s">
        <v>98</v>
      </c>
      <c r="C91" s="24" t="s">
        <v>91</v>
      </c>
      <c r="D91" s="25">
        <v>56000</v>
      </c>
      <c r="E91" s="25">
        <f t="shared" si="4"/>
        <v>70000</v>
      </c>
      <c r="F91" s="24" t="s">
        <v>18</v>
      </c>
      <c r="G91" s="24" t="s">
        <v>19</v>
      </c>
      <c r="H91" s="24" t="s">
        <v>20</v>
      </c>
      <c r="I91" s="24" t="s">
        <v>21</v>
      </c>
      <c r="J91" s="24" t="s">
        <v>22</v>
      </c>
      <c r="K91" s="26" t="s">
        <v>99</v>
      </c>
    </row>
    <row r="92" spans="1:11" s="21" customFormat="1" ht="30" customHeight="1" x14ac:dyDescent="0.2">
      <c r="A92" s="22" t="s">
        <v>106</v>
      </c>
      <c r="B92" s="27" t="s">
        <v>107</v>
      </c>
      <c r="C92" s="24" t="s">
        <v>91</v>
      </c>
      <c r="D92" s="25">
        <v>56000</v>
      </c>
      <c r="E92" s="25">
        <f t="shared" si="4"/>
        <v>70000</v>
      </c>
      <c r="F92" s="24" t="s">
        <v>18</v>
      </c>
      <c r="G92" s="24" t="s">
        <v>19</v>
      </c>
      <c r="H92" s="24" t="s">
        <v>20</v>
      </c>
      <c r="I92" s="24" t="s">
        <v>21</v>
      </c>
      <c r="J92" s="24" t="s">
        <v>104</v>
      </c>
      <c r="K92" s="26" t="s">
        <v>105</v>
      </c>
    </row>
    <row r="93" spans="1:11" s="21" customFormat="1" ht="30" customHeight="1" x14ac:dyDescent="0.2">
      <c r="A93" s="22" t="s">
        <v>113</v>
      </c>
      <c r="B93" s="27" t="s">
        <v>114</v>
      </c>
      <c r="C93" s="24" t="s">
        <v>91</v>
      </c>
      <c r="D93" s="25">
        <v>44000</v>
      </c>
      <c r="E93" s="25">
        <f t="shared" si="4"/>
        <v>55000</v>
      </c>
      <c r="F93" s="24" t="s">
        <v>18</v>
      </c>
      <c r="G93" s="24" t="s">
        <v>19</v>
      </c>
      <c r="H93" s="24" t="s">
        <v>20</v>
      </c>
      <c r="I93" s="24" t="s">
        <v>21</v>
      </c>
      <c r="J93" s="24" t="s">
        <v>75</v>
      </c>
      <c r="K93" s="26" t="s">
        <v>112</v>
      </c>
    </row>
    <row r="94" spans="1:11" s="21" customFormat="1" ht="30" customHeight="1" x14ac:dyDescent="0.2">
      <c r="A94" s="22" t="s">
        <v>126</v>
      </c>
      <c r="B94" s="27" t="s">
        <v>127</v>
      </c>
      <c r="C94" s="24" t="s">
        <v>91</v>
      </c>
      <c r="D94" s="25">
        <v>22000</v>
      </c>
      <c r="E94" s="25">
        <f t="shared" si="4"/>
        <v>27500</v>
      </c>
      <c r="F94" s="24" t="s">
        <v>18</v>
      </c>
      <c r="G94" s="24" t="s">
        <v>19</v>
      </c>
      <c r="H94" s="24" t="s">
        <v>20</v>
      </c>
      <c r="I94" s="24" t="s">
        <v>21</v>
      </c>
      <c r="J94" s="24" t="s">
        <v>124</v>
      </c>
      <c r="K94" s="26" t="s">
        <v>125</v>
      </c>
    </row>
    <row r="95" spans="1:11" s="21" customFormat="1" ht="30" customHeight="1" x14ac:dyDescent="0.2">
      <c r="A95" s="22" t="s">
        <v>319</v>
      </c>
      <c r="B95" s="27" t="s">
        <v>320</v>
      </c>
      <c r="C95" s="24" t="s">
        <v>321</v>
      </c>
      <c r="D95" s="25">
        <v>64400</v>
      </c>
      <c r="E95" s="25">
        <f t="shared" si="4"/>
        <v>80500</v>
      </c>
      <c r="F95" s="24" t="s">
        <v>18</v>
      </c>
      <c r="G95" s="24" t="s">
        <v>19</v>
      </c>
      <c r="H95" s="24" t="s">
        <v>20</v>
      </c>
      <c r="I95" s="24" t="s">
        <v>21</v>
      </c>
      <c r="J95" s="24" t="s">
        <v>22</v>
      </c>
      <c r="K95" s="26" t="s">
        <v>67</v>
      </c>
    </row>
    <row r="96" spans="1:11" s="21" customFormat="1" ht="30" customHeight="1" x14ac:dyDescent="0.2">
      <c r="A96" s="22" t="s">
        <v>272</v>
      </c>
      <c r="B96" s="27" t="s">
        <v>273</v>
      </c>
      <c r="C96" s="24" t="s">
        <v>40</v>
      </c>
      <c r="D96" s="25">
        <v>84000</v>
      </c>
      <c r="E96" s="25">
        <f t="shared" si="4"/>
        <v>105000</v>
      </c>
      <c r="F96" s="24" t="s">
        <v>18</v>
      </c>
      <c r="G96" s="24" t="s">
        <v>19</v>
      </c>
      <c r="H96" s="24" t="s">
        <v>20</v>
      </c>
      <c r="I96" s="24" t="s">
        <v>29</v>
      </c>
      <c r="J96" s="24" t="s">
        <v>83</v>
      </c>
      <c r="K96" s="26" t="s">
        <v>266</v>
      </c>
    </row>
    <row r="97" spans="1:11" s="21" customFormat="1" ht="30" customHeight="1" x14ac:dyDescent="0.2">
      <c r="A97" s="22" t="s">
        <v>429</v>
      </c>
      <c r="B97" s="27" t="s">
        <v>430</v>
      </c>
      <c r="C97" s="24" t="s">
        <v>431</v>
      </c>
      <c r="D97" s="25">
        <v>20000</v>
      </c>
      <c r="E97" s="25">
        <f t="shared" si="4"/>
        <v>25000</v>
      </c>
      <c r="F97" s="24" t="s">
        <v>18</v>
      </c>
      <c r="G97" s="24" t="s">
        <v>19</v>
      </c>
      <c r="H97" s="24" t="s">
        <v>20</v>
      </c>
      <c r="I97" s="24" t="s">
        <v>21</v>
      </c>
      <c r="J97" s="24" t="s">
        <v>22</v>
      </c>
      <c r="K97" s="26" t="s">
        <v>67</v>
      </c>
    </row>
    <row r="98" spans="1:11" s="21" customFormat="1" ht="30" customHeight="1" x14ac:dyDescent="0.2">
      <c r="A98" s="22" t="s">
        <v>432</v>
      </c>
      <c r="B98" s="27" t="s">
        <v>433</v>
      </c>
      <c r="C98" s="24" t="s">
        <v>431</v>
      </c>
      <c r="D98" s="25">
        <v>64000</v>
      </c>
      <c r="E98" s="25">
        <f t="shared" si="4"/>
        <v>80000</v>
      </c>
      <c r="F98" s="24" t="s">
        <v>18</v>
      </c>
      <c r="G98" s="24" t="s">
        <v>19</v>
      </c>
      <c r="H98" s="24" t="s">
        <v>20</v>
      </c>
      <c r="I98" s="24" t="s">
        <v>21</v>
      </c>
      <c r="J98" s="24" t="s">
        <v>22</v>
      </c>
      <c r="K98" s="26" t="s">
        <v>67</v>
      </c>
    </row>
    <row r="99" spans="1:11" s="21" customFormat="1" ht="30" customHeight="1" x14ac:dyDescent="0.2">
      <c r="A99" s="22" t="s">
        <v>434</v>
      </c>
      <c r="B99" s="27" t="s">
        <v>435</v>
      </c>
      <c r="C99" s="24" t="s">
        <v>431</v>
      </c>
      <c r="D99" s="25">
        <v>60000</v>
      </c>
      <c r="E99" s="25">
        <f t="shared" si="4"/>
        <v>75000</v>
      </c>
      <c r="F99" s="24" t="s">
        <v>18</v>
      </c>
      <c r="G99" s="24" t="s">
        <v>19</v>
      </c>
      <c r="H99" s="24" t="s">
        <v>20</v>
      </c>
      <c r="I99" s="24" t="s">
        <v>21</v>
      </c>
      <c r="J99" s="24" t="s">
        <v>22</v>
      </c>
      <c r="K99" s="26" t="s">
        <v>67</v>
      </c>
    </row>
    <row r="100" spans="1:11" s="21" customFormat="1" ht="30" customHeight="1" x14ac:dyDescent="0.2">
      <c r="A100" s="22" t="s">
        <v>441</v>
      </c>
      <c r="B100" s="27" t="s">
        <v>442</v>
      </c>
      <c r="C100" s="24" t="s">
        <v>431</v>
      </c>
      <c r="D100" s="25">
        <v>100000</v>
      </c>
      <c r="E100" s="25">
        <f t="shared" si="4"/>
        <v>125000</v>
      </c>
      <c r="F100" s="24" t="s">
        <v>18</v>
      </c>
      <c r="G100" s="24" t="s">
        <v>19</v>
      </c>
      <c r="H100" s="24" t="s">
        <v>20</v>
      </c>
      <c r="I100" s="24" t="s">
        <v>21</v>
      </c>
      <c r="J100" s="24" t="s">
        <v>22</v>
      </c>
      <c r="K100" s="26" t="s">
        <v>67</v>
      </c>
    </row>
    <row r="101" spans="1:11" s="21" customFormat="1" ht="30" customHeight="1" x14ac:dyDescent="0.2">
      <c r="A101" s="22" t="s">
        <v>155</v>
      </c>
      <c r="B101" s="23" t="s">
        <v>156</v>
      </c>
      <c r="C101" s="24" t="s">
        <v>157</v>
      </c>
      <c r="D101" s="25">
        <v>44000</v>
      </c>
      <c r="E101" s="25">
        <f t="shared" si="4"/>
        <v>55000</v>
      </c>
      <c r="F101" s="24" t="s">
        <v>18</v>
      </c>
      <c r="G101" s="24" t="s">
        <v>19</v>
      </c>
      <c r="H101" s="24" t="s">
        <v>20</v>
      </c>
      <c r="I101" s="24" t="s">
        <v>21</v>
      </c>
      <c r="J101" s="24" t="s">
        <v>83</v>
      </c>
      <c r="K101" s="26" t="s">
        <v>158</v>
      </c>
    </row>
    <row r="102" spans="1:11" s="21" customFormat="1" ht="30" customHeight="1" x14ac:dyDescent="0.2">
      <c r="A102" s="22" t="s">
        <v>421</v>
      </c>
      <c r="B102" s="27" t="s">
        <v>422</v>
      </c>
      <c r="C102" s="24" t="s">
        <v>423</v>
      </c>
      <c r="D102" s="25">
        <v>88000</v>
      </c>
      <c r="E102" s="25">
        <f t="shared" si="4"/>
        <v>110000</v>
      </c>
      <c r="F102" s="24" t="s">
        <v>18</v>
      </c>
      <c r="G102" s="24" t="s">
        <v>19</v>
      </c>
      <c r="H102" s="24" t="s">
        <v>20</v>
      </c>
      <c r="I102" s="24" t="s">
        <v>21</v>
      </c>
      <c r="J102" s="24" t="s">
        <v>22</v>
      </c>
      <c r="K102" s="26" t="s">
        <v>424</v>
      </c>
    </row>
    <row r="103" spans="1:11" s="21" customFormat="1" ht="30" customHeight="1" x14ac:dyDescent="0.2">
      <c r="A103" s="22" t="s">
        <v>354</v>
      </c>
      <c r="B103" s="23" t="s">
        <v>355</v>
      </c>
      <c r="C103" s="24" t="s">
        <v>356</v>
      </c>
      <c r="D103" s="25">
        <v>180641.6</v>
      </c>
      <c r="E103" s="25">
        <f t="shared" si="4"/>
        <v>225802</v>
      </c>
      <c r="F103" s="24" t="s">
        <v>18</v>
      </c>
      <c r="G103" s="24" t="s">
        <v>19</v>
      </c>
      <c r="H103" s="24" t="s">
        <v>20</v>
      </c>
      <c r="I103" s="24" t="s">
        <v>21</v>
      </c>
      <c r="J103" s="24" t="s">
        <v>223</v>
      </c>
      <c r="K103" s="26" t="s">
        <v>143</v>
      </c>
    </row>
    <row r="104" spans="1:11" s="21" customFormat="1" ht="30" customHeight="1" x14ac:dyDescent="0.2">
      <c r="A104" s="22" t="s">
        <v>128</v>
      </c>
      <c r="B104" s="27" t="s">
        <v>129</v>
      </c>
      <c r="C104" s="24" t="s">
        <v>130</v>
      </c>
      <c r="D104" s="25">
        <v>138786.4</v>
      </c>
      <c r="E104" s="25">
        <f t="shared" si="4"/>
        <v>173483</v>
      </c>
      <c r="F104" s="24" t="s">
        <v>18</v>
      </c>
      <c r="G104" s="24" t="s">
        <v>19</v>
      </c>
      <c r="H104" s="24" t="s">
        <v>20</v>
      </c>
      <c r="I104" s="24" t="s">
        <v>29</v>
      </c>
      <c r="J104" s="24" t="s">
        <v>83</v>
      </c>
      <c r="K104" s="26" t="s">
        <v>131</v>
      </c>
    </row>
    <row r="105" spans="1:11" s="21" customFormat="1" ht="30" customHeight="1" x14ac:dyDescent="0.2">
      <c r="A105" s="22" t="s">
        <v>274</v>
      </c>
      <c r="B105" s="27" t="s">
        <v>275</v>
      </c>
      <c r="C105" s="24" t="s">
        <v>276</v>
      </c>
      <c r="D105" s="25">
        <v>80000</v>
      </c>
      <c r="E105" s="25">
        <f t="shared" si="4"/>
        <v>100000</v>
      </c>
      <c r="F105" s="24" t="s">
        <v>18</v>
      </c>
      <c r="G105" s="24" t="s">
        <v>19</v>
      </c>
      <c r="H105" s="24" t="s">
        <v>20</v>
      </c>
      <c r="I105" s="24" t="s">
        <v>29</v>
      </c>
      <c r="J105" s="24" t="s">
        <v>104</v>
      </c>
      <c r="K105" s="26" t="s">
        <v>277</v>
      </c>
    </row>
    <row r="106" spans="1:11" s="21" customFormat="1" ht="30" customHeight="1" x14ac:dyDescent="0.2">
      <c r="A106" s="22" t="s">
        <v>407</v>
      </c>
      <c r="B106" s="27" t="s">
        <v>408</v>
      </c>
      <c r="C106" s="24" t="s">
        <v>409</v>
      </c>
      <c r="D106" s="25">
        <v>23000</v>
      </c>
      <c r="E106" s="25">
        <f t="shared" si="4"/>
        <v>28750</v>
      </c>
      <c r="F106" s="24" t="s">
        <v>18</v>
      </c>
      <c r="G106" s="24" t="s">
        <v>19</v>
      </c>
      <c r="H106" s="24" t="s">
        <v>20</v>
      </c>
      <c r="I106" s="24" t="s">
        <v>21</v>
      </c>
      <c r="J106" s="24" t="s">
        <v>22</v>
      </c>
      <c r="K106" s="26" t="s">
        <v>387</v>
      </c>
    </row>
    <row r="107" spans="1:11" s="21" customFormat="1" ht="30" customHeight="1" x14ac:dyDescent="0.2">
      <c r="A107" s="22" t="s">
        <v>377</v>
      </c>
      <c r="B107" s="23" t="s">
        <v>378</v>
      </c>
      <c r="C107" s="24" t="s">
        <v>271</v>
      </c>
      <c r="D107" s="25">
        <v>111420</v>
      </c>
      <c r="E107" s="25">
        <f t="shared" si="4"/>
        <v>139275</v>
      </c>
      <c r="F107" s="24" t="s">
        <v>18</v>
      </c>
      <c r="G107" s="24" t="s">
        <v>19</v>
      </c>
      <c r="H107" s="24" t="s">
        <v>20</v>
      </c>
      <c r="I107" s="24" t="s">
        <v>21</v>
      </c>
      <c r="J107" s="24" t="s">
        <v>22</v>
      </c>
      <c r="K107" s="26" t="s">
        <v>379</v>
      </c>
    </row>
    <row r="108" spans="1:11" s="21" customFormat="1" ht="30" customHeight="1" x14ac:dyDescent="0.2">
      <c r="A108" s="22" t="s">
        <v>403</v>
      </c>
      <c r="B108" s="27" t="s">
        <v>404</v>
      </c>
      <c r="C108" s="24" t="s">
        <v>405</v>
      </c>
      <c r="D108" s="25">
        <v>112000</v>
      </c>
      <c r="E108" s="25">
        <f t="shared" si="4"/>
        <v>140000</v>
      </c>
      <c r="F108" s="24" t="s">
        <v>18</v>
      </c>
      <c r="G108" s="24" t="s">
        <v>19</v>
      </c>
      <c r="H108" s="24" t="s">
        <v>20</v>
      </c>
      <c r="I108" s="24" t="s">
        <v>21</v>
      </c>
      <c r="J108" s="24" t="s">
        <v>117</v>
      </c>
      <c r="K108" s="26" t="s">
        <v>406</v>
      </c>
    </row>
    <row r="109" spans="1:11" s="21" customFormat="1" ht="30" customHeight="1" x14ac:dyDescent="0.2">
      <c r="A109" s="22" t="s">
        <v>361</v>
      </c>
      <c r="B109" s="23" t="s">
        <v>362</v>
      </c>
      <c r="C109" s="24" t="s">
        <v>363</v>
      </c>
      <c r="D109" s="25">
        <v>40000</v>
      </c>
      <c r="E109" s="25">
        <f t="shared" si="4"/>
        <v>50000</v>
      </c>
      <c r="F109" s="24" t="s">
        <v>18</v>
      </c>
      <c r="G109" s="24" t="s">
        <v>19</v>
      </c>
      <c r="H109" s="24" t="s">
        <v>20</v>
      </c>
      <c r="I109" s="24" t="s">
        <v>21</v>
      </c>
      <c r="J109" s="24" t="s">
        <v>22</v>
      </c>
      <c r="K109" s="26" t="s">
        <v>364</v>
      </c>
    </row>
    <row r="110" spans="1:11" s="21" customFormat="1" ht="30" customHeight="1" x14ac:dyDescent="0.2">
      <c r="A110" s="22" t="s">
        <v>502</v>
      </c>
      <c r="B110" s="27" t="s">
        <v>503</v>
      </c>
      <c r="C110" s="24" t="s">
        <v>504</v>
      </c>
      <c r="D110" s="25">
        <v>192000</v>
      </c>
      <c r="E110" s="25">
        <f t="shared" si="4"/>
        <v>240000</v>
      </c>
      <c r="F110" s="24" t="s">
        <v>18</v>
      </c>
      <c r="G110" s="24" t="s">
        <v>19</v>
      </c>
      <c r="H110" s="24" t="s">
        <v>20</v>
      </c>
      <c r="I110" s="24" t="s">
        <v>21</v>
      </c>
      <c r="J110" s="24" t="s">
        <v>83</v>
      </c>
      <c r="K110" s="26" t="s">
        <v>505</v>
      </c>
    </row>
    <row r="111" spans="1:11" s="21" customFormat="1" ht="30" customHeight="1" x14ac:dyDescent="0.2">
      <c r="A111" s="22" t="s">
        <v>446</v>
      </c>
      <c r="B111" s="23" t="s">
        <v>453</v>
      </c>
      <c r="C111" s="24" t="s">
        <v>447</v>
      </c>
      <c r="D111" s="25">
        <v>140000</v>
      </c>
      <c r="E111" s="25">
        <v>140000</v>
      </c>
      <c r="F111" s="24" t="s">
        <v>18</v>
      </c>
      <c r="G111" s="24" t="s">
        <v>19</v>
      </c>
      <c r="H111" s="24" t="s">
        <v>20</v>
      </c>
      <c r="I111" s="24" t="s">
        <v>21</v>
      </c>
      <c r="J111" s="24" t="s">
        <v>22</v>
      </c>
      <c r="K111" s="26" t="s">
        <v>424</v>
      </c>
    </row>
    <row r="112" spans="1:11" s="21" customFormat="1" ht="30" customHeight="1" x14ac:dyDescent="0.2">
      <c r="A112" s="22" t="s">
        <v>413</v>
      </c>
      <c r="B112" s="23" t="s">
        <v>414</v>
      </c>
      <c r="C112" s="24" t="s">
        <v>415</v>
      </c>
      <c r="D112" s="25">
        <v>24000</v>
      </c>
      <c r="E112" s="25">
        <f>D112*1.25</f>
        <v>30000</v>
      </c>
      <c r="F112" s="24" t="s">
        <v>18</v>
      </c>
      <c r="G112" s="24" t="s">
        <v>19</v>
      </c>
      <c r="H112" s="24" t="s">
        <v>20</v>
      </c>
      <c r="I112" s="24" t="s">
        <v>21</v>
      </c>
      <c r="J112" s="24" t="s">
        <v>223</v>
      </c>
      <c r="K112" s="26" t="s">
        <v>416</v>
      </c>
    </row>
    <row r="113" spans="1:11" s="21" customFormat="1" ht="30" customHeight="1" x14ac:dyDescent="0.2">
      <c r="A113" s="22" t="s">
        <v>545</v>
      </c>
      <c r="B113" s="27" t="s">
        <v>546</v>
      </c>
      <c r="C113" s="24" t="s">
        <v>553</v>
      </c>
      <c r="D113" s="118">
        <v>32000</v>
      </c>
      <c r="E113" s="118">
        <v>40000</v>
      </c>
      <c r="F113" s="24" t="s">
        <v>18</v>
      </c>
      <c r="G113" s="24" t="s">
        <v>19</v>
      </c>
      <c r="H113" s="24" t="s">
        <v>20</v>
      </c>
      <c r="I113" s="24" t="s">
        <v>21</v>
      </c>
      <c r="J113" s="24" t="s">
        <v>104</v>
      </c>
      <c r="K113" s="26" t="s">
        <v>555</v>
      </c>
    </row>
    <row r="114" spans="1:11" s="21" customFormat="1" ht="30" customHeight="1" x14ac:dyDescent="0.2">
      <c r="A114" s="22" t="s">
        <v>547</v>
      </c>
      <c r="B114" s="27" t="s">
        <v>548</v>
      </c>
      <c r="C114" s="24" t="s">
        <v>280</v>
      </c>
      <c r="D114" s="118">
        <v>24000</v>
      </c>
      <c r="E114" s="118">
        <v>30000</v>
      </c>
      <c r="F114" s="24" t="s">
        <v>18</v>
      </c>
      <c r="G114" s="24" t="s">
        <v>19</v>
      </c>
      <c r="H114" s="24" t="s">
        <v>20</v>
      </c>
      <c r="I114" s="24" t="s">
        <v>21</v>
      </c>
      <c r="J114" s="24" t="s">
        <v>22</v>
      </c>
      <c r="K114" s="26" t="s">
        <v>556</v>
      </c>
    </row>
    <row r="115" spans="1:11" s="21" customFormat="1" ht="30" customHeight="1" x14ac:dyDescent="0.2">
      <c r="A115" s="22" t="s">
        <v>549</v>
      </c>
      <c r="B115" s="27" t="s">
        <v>550</v>
      </c>
      <c r="C115" s="24" t="s">
        <v>34</v>
      </c>
      <c r="D115" s="130">
        <v>54000</v>
      </c>
      <c r="E115" s="130">
        <v>67500</v>
      </c>
      <c r="F115" s="24" t="s">
        <v>18</v>
      </c>
      <c r="G115" s="24" t="s">
        <v>19</v>
      </c>
      <c r="H115" s="24" t="s">
        <v>20</v>
      </c>
      <c r="I115" s="24" t="s">
        <v>21</v>
      </c>
      <c r="J115" s="24" t="s">
        <v>83</v>
      </c>
      <c r="K115" s="26" t="s">
        <v>557</v>
      </c>
    </row>
    <row r="116" spans="1:11" s="21" customFormat="1" ht="72" customHeight="1" x14ac:dyDescent="0.2">
      <c r="A116" s="22" t="s">
        <v>567</v>
      </c>
      <c r="B116" s="27" t="s">
        <v>566</v>
      </c>
      <c r="C116" s="24" t="s">
        <v>565</v>
      </c>
      <c r="D116" s="118">
        <v>50000</v>
      </c>
      <c r="E116" s="118">
        <v>62500</v>
      </c>
      <c r="F116" s="24" t="s">
        <v>18</v>
      </c>
      <c r="G116" s="24" t="s">
        <v>19</v>
      </c>
      <c r="H116" s="24" t="s">
        <v>20</v>
      </c>
      <c r="I116" s="24" t="s">
        <v>21</v>
      </c>
      <c r="J116" s="24" t="s">
        <v>83</v>
      </c>
      <c r="K116" s="26" t="s">
        <v>564</v>
      </c>
    </row>
    <row r="117" spans="1:11" s="21" customFormat="1" ht="48" customHeight="1" x14ac:dyDescent="0.2">
      <c r="A117" s="22" t="s">
        <v>574</v>
      </c>
      <c r="B117" s="27" t="s">
        <v>575</v>
      </c>
      <c r="C117" s="24" t="s">
        <v>576</v>
      </c>
      <c r="D117" s="118">
        <v>136000</v>
      </c>
      <c r="E117" s="118">
        <v>170000</v>
      </c>
      <c r="F117" s="24" t="s">
        <v>18</v>
      </c>
      <c r="G117" s="24" t="s">
        <v>19</v>
      </c>
      <c r="H117" s="24" t="s">
        <v>20</v>
      </c>
      <c r="I117" s="24" t="s">
        <v>29</v>
      </c>
      <c r="J117" s="24" t="s">
        <v>22</v>
      </c>
      <c r="K117" s="26" t="s">
        <v>577</v>
      </c>
    </row>
    <row r="118" spans="1:11" s="21" customFormat="1" ht="62.25" customHeight="1" x14ac:dyDescent="0.2">
      <c r="A118" s="22" t="s">
        <v>578</v>
      </c>
      <c r="B118" s="27" t="s">
        <v>579</v>
      </c>
      <c r="C118" s="24" t="s">
        <v>565</v>
      </c>
      <c r="D118" s="25">
        <v>68500</v>
      </c>
      <c r="E118" s="25">
        <v>85625</v>
      </c>
      <c r="F118" s="24" t="s">
        <v>18</v>
      </c>
      <c r="G118" s="24" t="s">
        <v>19</v>
      </c>
      <c r="H118" s="24" t="s">
        <v>20</v>
      </c>
      <c r="I118" s="24" t="s">
        <v>21</v>
      </c>
      <c r="J118" s="24" t="s">
        <v>83</v>
      </c>
      <c r="K118" s="26" t="s">
        <v>220</v>
      </c>
    </row>
    <row r="119" spans="1:11" s="21" customFormat="1" ht="62.25" customHeight="1" x14ac:dyDescent="0.2">
      <c r="A119" s="22" t="s">
        <v>585</v>
      </c>
      <c r="B119" s="27" t="s">
        <v>587</v>
      </c>
      <c r="C119" s="24" t="s">
        <v>589</v>
      </c>
      <c r="D119" s="25">
        <v>48000</v>
      </c>
      <c r="E119" s="25">
        <v>60000</v>
      </c>
      <c r="F119" s="24" t="s">
        <v>18</v>
      </c>
      <c r="G119" s="24" t="s">
        <v>19</v>
      </c>
      <c r="H119" s="24" t="s">
        <v>20</v>
      </c>
      <c r="I119" s="24" t="s">
        <v>21</v>
      </c>
      <c r="J119" s="24" t="s">
        <v>22</v>
      </c>
      <c r="K119" s="26" t="s">
        <v>67</v>
      </c>
    </row>
    <row r="120" spans="1:11" s="21" customFormat="1" ht="58.5" customHeight="1" x14ac:dyDescent="0.2">
      <c r="A120" s="22" t="s">
        <v>627</v>
      </c>
      <c r="B120" s="27" t="s">
        <v>630</v>
      </c>
      <c r="C120" s="24" t="s">
        <v>589</v>
      </c>
      <c r="D120" s="25">
        <v>30000</v>
      </c>
      <c r="E120" s="25">
        <v>37500</v>
      </c>
      <c r="F120" s="24" t="s">
        <v>18</v>
      </c>
      <c r="G120" s="24" t="s">
        <v>19</v>
      </c>
      <c r="H120" s="24" t="s">
        <v>20</v>
      </c>
      <c r="I120" s="24" t="s">
        <v>29</v>
      </c>
      <c r="J120" s="140" t="s">
        <v>75</v>
      </c>
      <c r="K120" s="26" t="s">
        <v>612</v>
      </c>
    </row>
    <row r="121" spans="1:11" s="21" customFormat="1" ht="58.5" customHeight="1" x14ac:dyDescent="0.2">
      <c r="A121" s="22" t="s">
        <v>641</v>
      </c>
      <c r="B121" s="27" t="s">
        <v>643</v>
      </c>
      <c r="C121" s="24" t="s">
        <v>645</v>
      </c>
      <c r="D121" s="25">
        <v>77520</v>
      </c>
      <c r="E121" s="25">
        <v>96900</v>
      </c>
      <c r="F121" s="24" t="s">
        <v>18</v>
      </c>
      <c r="G121" s="24" t="s">
        <v>19</v>
      </c>
      <c r="H121" s="24" t="s">
        <v>20</v>
      </c>
      <c r="I121" s="24" t="s">
        <v>29</v>
      </c>
      <c r="J121" s="143" t="s">
        <v>30</v>
      </c>
      <c r="K121" s="26" t="s">
        <v>647</v>
      </c>
    </row>
    <row r="122" spans="1:11" s="21" customFormat="1" ht="58.5" customHeight="1" x14ac:dyDescent="0.2">
      <c r="A122" s="22" t="s">
        <v>649</v>
      </c>
      <c r="B122" s="27" t="s">
        <v>651</v>
      </c>
      <c r="C122" s="24" t="s">
        <v>653</v>
      </c>
      <c r="D122" s="25">
        <v>190000</v>
      </c>
      <c r="E122" s="25">
        <v>237500</v>
      </c>
      <c r="F122" s="24" t="s">
        <v>18</v>
      </c>
      <c r="G122" s="24" t="s">
        <v>19</v>
      </c>
      <c r="H122" s="24" t="s">
        <v>20</v>
      </c>
      <c r="I122" s="24" t="s">
        <v>21</v>
      </c>
      <c r="J122" s="143" t="s">
        <v>104</v>
      </c>
      <c r="K122" s="26" t="s">
        <v>655</v>
      </c>
    </row>
    <row r="123" spans="1:11" s="21" customFormat="1" ht="58.5" customHeight="1" x14ac:dyDescent="0.2">
      <c r="A123" s="22" t="s">
        <v>674</v>
      </c>
      <c r="B123" s="27" t="s">
        <v>684</v>
      </c>
      <c r="C123" s="24" t="s">
        <v>689</v>
      </c>
      <c r="D123" s="25">
        <v>184000</v>
      </c>
      <c r="E123" s="25">
        <v>230000</v>
      </c>
      <c r="F123" s="24" t="s">
        <v>18</v>
      </c>
      <c r="G123" s="24" t="s">
        <v>19</v>
      </c>
      <c r="H123" s="24" t="s">
        <v>20</v>
      </c>
      <c r="I123" s="24" t="s">
        <v>21</v>
      </c>
      <c r="J123" s="143" t="s">
        <v>104</v>
      </c>
      <c r="K123" s="26" t="s">
        <v>679</v>
      </c>
    </row>
    <row r="124" spans="1:11" s="21" customFormat="1" ht="58.5" customHeight="1" x14ac:dyDescent="0.2">
      <c r="A124" s="22" t="s">
        <v>676</v>
      </c>
      <c r="B124" s="27" t="s">
        <v>686</v>
      </c>
      <c r="C124" s="24" t="s">
        <v>690</v>
      </c>
      <c r="D124" s="25">
        <v>36000</v>
      </c>
      <c r="E124" s="25">
        <v>45000</v>
      </c>
      <c r="F124" s="24" t="s">
        <v>18</v>
      </c>
      <c r="G124" s="24" t="s">
        <v>19</v>
      </c>
      <c r="H124" s="24" t="s">
        <v>20</v>
      </c>
      <c r="I124" s="24" t="s">
        <v>21</v>
      </c>
      <c r="J124" s="143" t="s">
        <v>75</v>
      </c>
      <c r="K124" s="26" t="s">
        <v>681</v>
      </c>
    </row>
    <row r="125" spans="1:11" s="21" customFormat="1" ht="58.5" customHeight="1" x14ac:dyDescent="0.2">
      <c r="A125" s="22" t="s">
        <v>677</v>
      </c>
      <c r="B125" s="27" t="s">
        <v>687</v>
      </c>
      <c r="C125" s="24" t="s">
        <v>691</v>
      </c>
      <c r="D125" s="25">
        <v>32000</v>
      </c>
      <c r="E125" s="25">
        <v>40000</v>
      </c>
      <c r="F125" s="24" t="s">
        <v>18</v>
      </c>
      <c r="G125" s="24" t="s">
        <v>19</v>
      </c>
      <c r="H125" s="24" t="s">
        <v>20</v>
      </c>
      <c r="I125" s="24" t="s">
        <v>21</v>
      </c>
      <c r="J125" s="143" t="s">
        <v>124</v>
      </c>
      <c r="K125" s="26" t="s">
        <v>682</v>
      </c>
    </row>
    <row r="126" spans="1:11" s="21" customFormat="1" ht="58.5" customHeight="1" x14ac:dyDescent="0.2">
      <c r="A126" s="22" t="s">
        <v>678</v>
      </c>
      <c r="B126" s="27" t="s">
        <v>688</v>
      </c>
      <c r="C126" s="24" t="s">
        <v>692</v>
      </c>
      <c r="D126" s="25">
        <v>102400</v>
      </c>
      <c r="E126" s="25">
        <v>128000</v>
      </c>
      <c r="F126" s="24" t="s">
        <v>18</v>
      </c>
      <c r="G126" s="24" t="s">
        <v>19</v>
      </c>
      <c r="H126" s="24" t="s">
        <v>20</v>
      </c>
      <c r="I126" s="24" t="s">
        <v>21</v>
      </c>
      <c r="J126" s="143" t="s">
        <v>30</v>
      </c>
      <c r="K126" s="26" t="s">
        <v>683</v>
      </c>
    </row>
    <row r="127" spans="1:11" s="21" customFormat="1" ht="58.5" customHeight="1" x14ac:dyDescent="0.2">
      <c r="A127" s="22" t="s">
        <v>616</v>
      </c>
      <c r="B127" s="27" t="s">
        <v>618</v>
      </c>
      <c r="C127" s="24" t="s">
        <v>619</v>
      </c>
      <c r="D127" s="25">
        <v>70000</v>
      </c>
      <c r="E127" s="25">
        <v>87500</v>
      </c>
      <c r="F127" s="24" t="s">
        <v>18</v>
      </c>
      <c r="G127" s="24" t="s">
        <v>19</v>
      </c>
      <c r="H127" s="24" t="s">
        <v>20</v>
      </c>
      <c r="I127" s="24" t="s">
        <v>29</v>
      </c>
      <c r="J127" s="143" t="s">
        <v>368</v>
      </c>
      <c r="K127" s="26" t="s">
        <v>617</v>
      </c>
    </row>
    <row r="128" spans="1:11" s="21" customFormat="1" ht="58.5" customHeight="1" x14ac:dyDescent="0.2">
      <c r="A128" s="22" t="s">
        <v>709</v>
      </c>
      <c r="B128" s="27" t="s">
        <v>710</v>
      </c>
      <c r="C128" s="24" t="s">
        <v>565</v>
      </c>
      <c r="D128" s="25">
        <v>35000</v>
      </c>
      <c r="E128" s="25">
        <v>43750</v>
      </c>
      <c r="F128" s="24" t="s">
        <v>18</v>
      </c>
      <c r="G128" s="24" t="s">
        <v>19</v>
      </c>
      <c r="H128" s="24" t="s">
        <v>20</v>
      </c>
      <c r="I128" s="24" t="s">
        <v>21</v>
      </c>
      <c r="J128" s="143" t="s">
        <v>104</v>
      </c>
      <c r="K128" s="26" t="s">
        <v>711</v>
      </c>
    </row>
    <row r="129" spans="1:11" s="21" customFormat="1" ht="30" x14ac:dyDescent="0.2">
      <c r="A129" s="22" t="s">
        <v>717</v>
      </c>
      <c r="B129" s="23" t="s">
        <v>716</v>
      </c>
      <c r="C129" s="24" t="s">
        <v>194</v>
      </c>
      <c r="D129" s="25">
        <v>24000</v>
      </c>
      <c r="E129" s="25">
        <v>30000</v>
      </c>
      <c r="F129" s="24" t="s">
        <v>18</v>
      </c>
      <c r="G129" s="24" t="s">
        <v>19</v>
      </c>
      <c r="H129" s="24" t="s">
        <v>20</v>
      </c>
      <c r="I129" s="24" t="s">
        <v>21</v>
      </c>
      <c r="J129" s="24" t="s">
        <v>22</v>
      </c>
      <c r="K129" s="26" t="s">
        <v>67</v>
      </c>
    </row>
    <row r="130" spans="1:11" s="21" customFormat="1" ht="45" x14ac:dyDescent="0.2">
      <c r="A130" s="22" t="s">
        <v>724</v>
      </c>
      <c r="B130" s="23" t="s">
        <v>725</v>
      </c>
      <c r="C130" s="24" t="s">
        <v>726</v>
      </c>
      <c r="D130" s="25">
        <v>50000</v>
      </c>
      <c r="E130" s="25">
        <v>62500</v>
      </c>
      <c r="F130" s="24" t="s">
        <v>18</v>
      </c>
      <c r="G130" s="24" t="s">
        <v>19</v>
      </c>
      <c r="H130" s="24" t="s">
        <v>20</v>
      </c>
      <c r="I130" s="24" t="s">
        <v>29</v>
      </c>
      <c r="J130" s="24" t="s">
        <v>75</v>
      </c>
      <c r="K130" s="26" t="s">
        <v>727</v>
      </c>
    </row>
    <row r="131" spans="1:11" s="21" customFormat="1" ht="60" x14ac:dyDescent="0.2">
      <c r="A131" s="120" t="s">
        <v>731</v>
      </c>
      <c r="B131" s="123" t="s">
        <v>732</v>
      </c>
      <c r="C131" s="124" t="s">
        <v>263</v>
      </c>
      <c r="D131" s="121">
        <v>78240</v>
      </c>
      <c r="E131" s="121">
        <v>97800</v>
      </c>
      <c r="F131" s="124" t="s">
        <v>18</v>
      </c>
      <c r="G131" s="124" t="s">
        <v>19</v>
      </c>
      <c r="H131" s="124" t="s">
        <v>20</v>
      </c>
      <c r="I131" s="124" t="s">
        <v>21</v>
      </c>
      <c r="J131" s="141" t="s">
        <v>30</v>
      </c>
      <c r="K131" s="125" t="s">
        <v>733</v>
      </c>
    </row>
    <row r="132" spans="1:11" s="21" customFormat="1" ht="45" x14ac:dyDescent="0.2">
      <c r="A132" s="123" t="s">
        <v>742</v>
      </c>
      <c r="B132" s="123" t="s">
        <v>743</v>
      </c>
      <c r="C132" s="121" t="s">
        <v>744</v>
      </c>
      <c r="D132" s="121">
        <v>80000</v>
      </c>
      <c r="E132" s="121">
        <v>100000</v>
      </c>
      <c r="F132" s="124" t="s">
        <v>18</v>
      </c>
      <c r="G132" s="124" t="s">
        <v>19</v>
      </c>
      <c r="H132" s="124" t="s">
        <v>20</v>
      </c>
      <c r="I132" s="144" t="s">
        <v>21</v>
      </c>
      <c r="J132" s="141" t="s">
        <v>30</v>
      </c>
      <c r="K132" s="125" t="s">
        <v>681</v>
      </c>
    </row>
    <row r="133" spans="1:11" s="21" customFormat="1" ht="45" x14ac:dyDescent="0.2">
      <c r="A133" s="123" t="s">
        <v>740</v>
      </c>
      <c r="B133" s="123" t="s">
        <v>741</v>
      </c>
      <c r="C133" s="121" t="s">
        <v>596</v>
      </c>
      <c r="D133" s="121">
        <v>20000</v>
      </c>
      <c r="E133" s="121">
        <v>25000</v>
      </c>
      <c r="F133" s="124" t="s">
        <v>18</v>
      </c>
      <c r="G133" s="124" t="s">
        <v>19</v>
      </c>
      <c r="H133" s="124" t="s">
        <v>20</v>
      </c>
      <c r="I133" s="144" t="s">
        <v>21</v>
      </c>
      <c r="J133" s="124" t="s">
        <v>30</v>
      </c>
      <c r="K133" s="125" t="s">
        <v>105</v>
      </c>
    </row>
    <row r="134" spans="1:11" s="21" customFormat="1" ht="60" x14ac:dyDescent="0.2">
      <c r="A134" s="123" t="s">
        <v>745</v>
      </c>
      <c r="B134" s="123" t="s">
        <v>746</v>
      </c>
      <c r="C134" s="121" t="s">
        <v>747</v>
      </c>
      <c r="D134" s="121">
        <v>55000</v>
      </c>
      <c r="E134" s="121">
        <v>68750</v>
      </c>
      <c r="F134" s="124" t="s">
        <v>18</v>
      </c>
      <c r="G134" s="124" t="s">
        <v>19</v>
      </c>
      <c r="H134" s="124" t="s">
        <v>20</v>
      </c>
      <c r="I134" s="144" t="s">
        <v>29</v>
      </c>
      <c r="J134" s="124" t="s">
        <v>30</v>
      </c>
      <c r="K134" s="125" t="s">
        <v>748</v>
      </c>
    </row>
    <row r="135" spans="1:11" s="21" customFormat="1" ht="45" x14ac:dyDescent="0.2">
      <c r="A135" s="123" t="s">
        <v>753</v>
      </c>
      <c r="B135" s="123" t="s">
        <v>755</v>
      </c>
      <c r="C135" s="121" t="s">
        <v>757</v>
      </c>
      <c r="D135" s="121">
        <v>46400</v>
      </c>
      <c r="E135" s="121">
        <v>58000</v>
      </c>
      <c r="F135" s="124" t="s">
        <v>18</v>
      </c>
      <c r="G135" s="124" t="s">
        <v>19</v>
      </c>
      <c r="H135" s="124" t="s">
        <v>20</v>
      </c>
      <c r="I135" s="144" t="s">
        <v>29</v>
      </c>
      <c r="J135" s="124" t="s">
        <v>117</v>
      </c>
      <c r="K135" s="125" t="s">
        <v>758</v>
      </c>
    </row>
    <row r="136" spans="1:11" s="21" customFormat="1" ht="45" x14ac:dyDescent="0.2">
      <c r="A136" s="123" t="s">
        <v>754</v>
      </c>
      <c r="B136" s="123" t="s">
        <v>756</v>
      </c>
      <c r="C136" s="121" t="s">
        <v>747</v>
      </c>
      <c r="D136" s="121">
        <v>48000</v>
      </c>
      <c r="E136" s="121">
        <v>60000</v>
      </c>
      <c r="F136" s="124" t="s">
        <v>18</v>
      </c>
      <c r="G136" s="124" t="s">
        <v>19</v>
      </c>
      <c r="H136" s="124" t="s">
        <v>20</v>
      </c>
      <c r="I136" s="144" t="s">
        <v>29</v>
      </c>
      <c r="J136" s="124" t="s">
        <v>117</v>
      </c>
      <c r="K136" s="125" t="s">
        <v>759</v>
      </c>
    </row>
    <row r="137" spans="1:11" s="21" customFormat="1" ht="27.75" customHeight="1" x14ac:dyDescent="0.2">
      <c r="A137" s="71" t="s">
        <v>520</v>
      </c>
      <c r="B137" s="72"/>
      <c r="C137" s="73">
        <v>85</v>
      </c>
      <c r="D137" s="74">
        <f>SUM(D52:D136)</f>
        <v>5947888</v>
      </c>
      <c r="E137" s="74">
        <f>SUM(E52:E136)</f>
        <v>7347360</v>
      </c>
      <c r="F137" s="75" t="s">
        <v>18</v>
      </c>
      <c r="G137" s="75"/>
      <c r="H137" s="75"/>
      <c r="I137" s="75"/>
      <c r="J137" s="75"/>
      <c r="K137" s="76"/>
    </row>
    <row r="138" spans="1:11" s="21" customFormat="1" ht="30" customHeight="1" x14ac:dyDescent="0.2">
      <c r="A138" s="22" t="s">
        <v>56</v>
      </c>
      <c r="B138" s="23" t="s">
        <v>57</v>
      </c>
      <c r="C138" s="24" t="s">
        <v>17</v>
      </c>
      <c r="D138" s="25">
        <v>920000</v>
      </c>
      <c r="E138" s="25">
        <f>D138*1.25</f>
        <v>1150000</v>
      </c>
      <c r="F138" s="24" t="s">
        <v>58</v>
      </c>
      <c r="G138" s="24" t="s">
        <v>19</v>
      </c>
      <c r="H138" s="24" t="s">
        <v>20</v>
      </c>
      <c r="I138" s="24" t="s">
        <v>21</v>
      </c>
      <c r="J138" s="24" t="s">
        <v>22</v>
      </c>
      <c r="K138" s="26" t="s">
        <v>59</v>
      </c>
    </row>
    <row r="139" spans="1:11" s="21" customFormat="1" ht="30" customHeight="1" x14ac:dyDescent="0.2">
      <c r="A139" s="77" t="s">
        <v>520</v>
      </c>
      <c r="B139" s="65"/>
      <c r="C139" s="66">
        <v>1</v>
      </c>
      <c r="D139" s="67">
        <f>SUM(D138)</f>
        <v>920000</v>
      </c>
      <c r="E139" s="67">
        <f>SUM(E138)</f>
        <v>1150000</v>
      </c>
      <c r="F139" s="68" t="s">
        <v>521</v>
      </c>
      <c r="G139" s="69"/>
      <c r="H139" s="69"/>
      <c r="I139" s="69"/>
      <c r="J139" s="69"/>
      <c r="K139" s="70"/>
    </row>
    <row r="140" spans="1:11" s="21" customFormat="1" ht="30" customHeight="1" x14ac:dyDescent="0.2">
      <c r="A140" s="22" t="s">
        <v>357</v>
      </c>
      <c r="B140" s="23" t="s">
        <v>358</v>
      </c>
      <c r="C140" s="24" t="s">
        <v>359</v>
      </c>
      <c r="D140" s="25">
        <v>1064400</v>
      </c>
      <c r="E140" s="25">
        <f>D140*1.25</f>
        <v>1330500</v>
      </c>
      <c r="F140" s="24" t="s">
        <v>360</v>
      </c>
      <c r="G140" s="24" t="s">
        <v>19</v>
      </c>
      <c r="H140" s="24" t="s">
        <v>150</v>
      </c>
      <c r="I140" s="24" t="s">
        <v>21</v>
      </c>
      <c r="J140" s="24" t="s">
        <v>223</v>
      </c>
      <c r="K140" s="26" t="s">
        <v>186</v>
      </c>
    </row>
    <row r="141" spans="1:11" s="21" customFormat="1" ht="23.25" customHeight="1" x14ac:dyDescent="0.2">
      <c r="A141" s="77" t="s">
        <v>520</v>
      </c>
      <c r="B141" s="65"/>
      <c r="C141" s="66">
        <v>1</v>
      </c>
      <c r="D141" s="67">
        <f>SUM(D140)</f>
        <v>1064400</v>
      </c>
      <c r="E141" s="67">
        <f>SUM(E140)</f>
        <v>1330500</v>
      </c>
      <c r="F141" s="68" t="s">
        <v>521</v>
      </c>
      <c r="G141" s="69"/>
      <c r="H141" s="69"/>
      <c r="I141" s="69"/>
      <c r="J141" s="69"/>
      <c r="K141" s="70"/>
    </row>
    <row r="142" spans="1:11" s="21" customFormat="1" ht="30" customHeight="1" x14ac:dyDescent="0.2">
      <c r="A142" s="22" t="s">
        <v>197</v>
      </c>
      <c r="B142" s="27" t="s">
        <v>198</v>
      </c>
      <c r="C142" s="24" t="s">
        <v>26</v>
      </c>
      <c r="D142" s="25">
        <v>4960000</v>
      </c>
      <c r="E142" s="25">
        <f>D142*1.25</f>
        <v>6200000</v>
      </c>
      <c r="F142" s="24" t="s">
        <v>162</v>
      </c>
      <c r="G142" s="24" t="s">
        <v>19</v>
      </c>
      <c r="H142" s="24" t="s">
        <v>150</v>
      </c>
      <c r="I142" s="24" t="s">
        <v>21</v>
      </c>
      <c r="J142" s="24" t="s">
        <v>117</v>
      </c>
      <c r="K142" s="26" t="s">
        <v>151</v>
      </c>
    </row>
    <row r="143" spans="1:11" s="21" customFormat="1" ht="30" customHeight="1" x14ac:dyDescent="0.2">
      <c r="A143" s="22" t="s">
        <v>203</v>
      </c>
      <c r="B143" s="27" t="s">
        <v>204</v>
      </c>
      <c r="C143" s="24" t="s">
        <v>201</v>
      </c>
      <c r="D143" s="25">
        <v>860800</v>
      </c>
      <c r="E143" s="25">
        <f>D143*1.25</f>
        <v>1076000</v>
      </c>
      <c r="F143" s="24" t="s">
        <v>162</v>
      </c>
      <c r="G143" s="24" t="s">
        <v>19</v>
      </c>
      <c r="H143" s="24" t="s">
        <v>150</v>
      </c>
      <c r="I143" s="24" t="s">
        <v>21</v>
      </c>
      <c r="J143" s="24" t="s">
        <v>117</v>
      </c>
      <c r="K143" s="26" t="s">
        <v>151</v>
      </c>
    </row>
    <row r="144" spans="1:11" s="21" customFormat="1" ht="30" customHeight="1" x14ac:dyDescent="0.2">
      <c r="A144" s="64" t="s">
        <v>523</v>
      </c>
      <c r="B144" s="78"/>
      <c r="C144" s="66">
        <v>2</v>
      </c>
      <c r="D144" s="67">
        <f>SUM(D142:D143)</f>
        <v>5820800</v>
      </c>
      <c r="E144" s="67">
        <f>SUM(E142:E143)</f>
        <v>7276000</v>
      </c>
      <c r="F144" s="68" t="s">
        <v>524</v>
      </c>
      <c r="G144" s="69"/>
      <c r="H144" s="69"/>
      <c r="I144" s="69"/>
      <c r="J144" s="69"/>
      <c r="K144" s="70"/>
    </row>
    <row r="145" spans="1:11" s="21" customFormat="1" ht="30" customHeight="1" x14ac:dyDescent="0.2">
      <c r="A145" s="22" t="s">
        <v>241</v>
      </c>
      <c r="B145" s="27" t="s">
        <v>242</v>
      </c>
      <c r="C145" s="24" t="s">
        <v>243</v>
      </c>
      <c r="D145" s="25">
        <v>928000</v>
      </c>
      <c r="E145" s="25">
        <f>D145*1.25</f>
        <v>1160000</v>
      </c>
      <c r="F145" s="24" t="s">
        <v>162</v>
      </c>
      <c r="G145" s="24" t="s">
        <v>19</v>
      </c>
      <c r="H145" s="24" t="s">
        <v>150</v>
      </c>
      <c r="I145" s="24" t="s">
        <v>21</v>
      </c>
      <c r="J145" s="24" t="s">
        <v>117</v>
      </c>
      <c r="K145" s="26" t="s">
        <v>151</v>
      </c>
    </row>
    <row r="146" spans="1:11" s="21" customFormat="1" ht="30" customHeight="1" x14ac:dyDescent="0.2">
      <c r="A146" s="22" t="s">
        <v>159</v>
      </c>
      <c r="B146" s="27" t="s">
        <v>160</v>
      </c>
      <c r="C146" s="24" t="s">
        <v>161</v>
      </c>
      <c r="D146" s="25">
        <v>1280000</v>
      </c>
      <c r="E146" s="25">
        <f>D146*1.25</f>
        <v>1600000</v>
      </c>
      <c r="F146" s="24" t="s">
        <v>162</v>
      </c>
      <c r="G146" s="24" t="s">
        <v>19</v>
      </c>
      <c r="H146" s="24" t="s">
        <v>150</v>
      </c>
      <c r="I146" s="24" t="s">
        <v>21</v>
      </c>
      <c r="J146" s="24" t="s">
        <v>117</v>
      </c>
      <c r="K146" s="26" t="s">
        <v>151</v>
      </c>
    </row>
    <row r="147" spans="1:11" s="21" customFormat="1" ht="114" customHeight="1" x14ac:dyDescent="0.2">
      <c r="A147" s="22" t="s">
        <v>244</v>
      </c>
      <c r="B147" s="27" t="s">
        <v>245</v>
      </c>
      <c r="C147" s="24" t="s">
        <v>146</v>
      </c>
      <c r="D147" s="25">
        <v>1558400</v>
      </c>
      <c r="E147" s="25">
        <f>D147*1.25</f>
        <v>1948000</v>
      </c>
      <c r="F147" s="24" t="s">
        <v>162</v>
      </c>
      <c r="G147" s="24" t="s">
        <v>19</v>
      </c>
      <c r="H147" s="24" t="s">
        <v>150</v>
      </c>
      <c r="I147" s="24" t="s">
        <v>21</v>
      </c>
      <c r="J147" s="24" t="s">
        <v>117</v>
      </c>
      <c r="K147" s="26" t="s">
        <v>151</v>
      </c>
    </row>
    <row r="148" spans="1:11" s="21" customFormat="1" ht="66" customHeight="1" x14ac:dyDescent="0.2">
      <c r="A148" s="22" t="s">
        <v>591</v>
      </c>
      <c r="B148" s="27" t="s">
        <v>593</v>
      </c>
      <c r="C148" s="140" t="s">
        <v>595</v>
      </c>
      <c r="D148" s="25">
        <v>640000</v>
      </c>
      <c r="E148" s="25">
        <v>800000</v>
      </c>
      <c r="F148" s="24" t="s">
        <v>162</v>
      </c>
      <c r="G148" s="24" t="s">
        <v>19</v>
      </c>
      <c r="H148" s="24" t="s">
        <v>150</v>
      </c>
      <c r="I148" s="24" t="s">
        <v>21</v>
      </c>
      <c r="J148" s="24" t="s">
        <v>83</v>
      </c>
      <c r="K148" s="26" t="s">
        <v>597</v>
      </c>
    </row>
    <row r="149" spans="1:11" s="21" customFormat="1" ht="34.5" customHeight="1" x14ac:dyDescent="0.2">
      <c r="A149" s="64" t="s">
        <v>520</v>
      </c>
      <c r="B149" s="78"/>
      <c r="C149" s="66">
        <v>4</v>
      </c>
      <c r="D149" s="67">
        <f>SUM(D145:D148)</f>
        <v>4406400</v>
      </c>
      <c r="E149" s="67">
        <f>SUM(E145:E148)</f>
        <v>5508000</v>
      </c>
      <c r="F149" s="68" t="s">
        <v>524</v>
      </c>
      <c r="G149" s="69"/>
      <c r="H149" s="69"/>
      <c r="I149" s="69"/>
      <c r="J149" s="69"/>
      <c r="K149" s="70"/>
    </row>
    <row r="150" spans="1:11" s="21" customFormat="1" ht="45" customHeight="1" x14ac:dyDescent="0.2">
      <c r="A150" s="22" t="s">
        <v>214</v>
      </c>
      <c r="B150" s="27" t="s">
        <v>525</v>
      </c>
      <c r="C150" s="24" t="s">
        <v>216</v>
      </c>
      <c r="D150" s="25">
        <v>30074414.16</v>
      </c>
      <c r="E150" s="25">
        <f>D150*1.13</f>
        <v>33984088.000799999</v>
      </c>
      <c r="F150" s="24" t="s">
        <v>172</v>
      </c>
      <c r="G150" s="24" t="s">
        <v>19</v>
      </c>
      <c r="H150" s="24" t="s">
        <v>150</v>
      </c>
      <c r="I150" s="24" t="s">
        <v>21</v>
      </c>
      <c r="J150" s="24" t="s">
        <v>117</v>
      </c>
      <c r="K150" s="26" t="s">
        <v>151</v>
      </c>
    </row>
    <row r="151" spans="1:11" s="21" customFormat="1" ht="31.5" customHeight="1" x14ac:dyDescent="0.2">
      <c r="A151" s="79" t="s">
        <v>522</v>
      </c>
      <c r="B151" s="80"/>
      <c r="C151" s="81">
        <v>1</v>
      </c>
      <c r="D151" s="82">
        <f>SUM(D150)</f>
        <v>30074414.16</v>
      </c>
      <c r="E151" s="82">
        <f>SUM(E150)</f>
        <v>33984088.000799999</v>
      </c>
      <c r="F151" s="83" t="s">
        <v>526</v>
      </c>
      <c r="G151" s="84"/>
      <c r="H151" s="84"/>
      <c r="I151" s="84"/>
      <c r="J151" s="84"/>
      <c r="K151" s="85"/>
    </row>
    <row r="152" spans="1:11" s="21" customFormat="1" ht="45" customHeight="1" x14ac:dyDescent="0.2">
      <c r="A152" s="22" t="s">
        <v>189</v>
      </c>
      <c r="B152" s="27" t="s">
        <v>190</v>
      </c>
      <c r="C152" s="24" t="s">
        <v>191</v>
      </c>
      <c r="D152" s="25">
        <v>2835200</v>
      </c>
      <c r="E152" s="25">
        <f>D152*1.25</f>
        <v>3544000</v>
      </c>
      <c r="F152" s="24" t="s">
        <v>172</v>
      </c>
      <c r="G152" s="24" t="s">
        <v>19</v>
      </c>
      <c r="H152" s="24" t="s">
        <v>150</v>
      </c>
      <c r="I152" s="24" t="s">
        <v>21</v>
      </c>
      <c r="J152" s="24" t="s">
        <v>117</v>
      </c>
      <c r="K152" s="26" t="s">
        <v>151</v>
      </c>
    </row>
    <row r="153" spans="1:11" s="21" customFormat="1" ht="30" customHeight="1" x14ac:dyDescent="0.2">
      <c r="A153" s="22" t="s">
        <v>169</v>
      </c>
      <c r="B153" s="27" t="s">
        <v>170</v>
      </c>
      <c r="C153" s="24" t="s">
        <v>171</v>
      </c>
      <c r="D153" s="25">
        <v>2560000</v>
      </c>
      <c r="E153" s="25">
        <f>D153*1.25</f>
        <v>3200000</v>
      </c>
      <c r="F153" s="24" t="s">
        <v>172</v>
      </c>
      <c r="G153" s="24" t="s">
        <v>19</v>
      </c>
      <c r="H153" s="24" t="s">
        <v>150</v>
      </c>
      <c r="I153" s="24" t="s">
        <v>21</v>
      </c>
      <c r="J153" s="24" t="s">
        <v>173</v>
      </c>
      <c r="K153" s="26" t="s">
        <v>151</v>
      </c>
    </row>
    <row r="154" spans="1:11" s="21" customFormat="1" ht="30" customHeight="1" x14ac:dyDescent="0.2">
      <c r="A154" s="22" t="s">
        <v>177</v>
      </c>
      <c r="B154" s="27" t="s">
        <v>178</v>
      </c>
      <c r="C154" s="24" t="s">
        <v>179</v>
      </c>
      <c r="D154" s="25">
        <v>1897600</v>
      </c>
      <c r="E154" s="25">
        <f>D154*1.25</f>
        <v>2372000</v>
      </c>
      <c r="F154" s="24" t="s">
        <v>172</v>
      </c>
      <c r="G154" s="24" t="s">
        <v>19</v>
      </c>
      <c r="H154" s="24" t="s">
        <v>150</v>
      </c>
      <c r="I154" s="24" t="s">
        <v>21</v>
      </c>
      <c r="J154" s="24" t="s">
        <v>117</v>
      </c>
      <c r="K154" s="26" t="s">
        <v>151</v>
      </c>
    </row>
    <row r="155" spans="1:11" s="21" customFormat="1" ht="30" customHeight="1" x14ac:dyDescent="0.2">
      <c r="A155" s="22" t="s">
        <v>180</v>
      </c>
      <c r="B155" s="27" t="s">
        <v>181</v>
      </c>
      <c r="C155" s="24" t="s">
        <v>182</v>
      </c>
      <c r="D155" s="25">
        <v>9888000</v>
      </c>
      <c r="E155" s="25">
        <f>D155*1.25</f>
        <v>12360000</v>
      </c>
      <c r="F155" s="24" t="s">
        <v>172</v>
      </c>
      <c r="G155" s="24" t="s">
        <v>19</v>
      </c>
      <c r="H155" s="24" t="s">
        <v>150</v>
      </c>
      <c r="I155" s="24" t="s">
        <v>21</v>
      </c>
      <c r="J155" s="24" t="s">
        <v>117</v>
      </c>
      <c r="K155" s="26" t="s">
        <v>151</v>
      </c>
    </row>
    <row r="156" spans="1:11" s="21" customFormat="1" ht="30" customHeight="1" x14ac:dyDescent="0.2">
      <c r="A156" s="79" t="s">
        <v>520</v>
      </c>
      <c r="B156" s="80"/>
      <c r="C156" s="81">
        <v>4</v>
      </c>
      <c r="D156" s="82">
        <f>SUM(D152:D155)</f>
        <v>17180800</v>
      </c>
      <c r="E156" s="82">
        <f>SUM(E152:E155)</f>
        <v>21476000</v>
      </c>
      <c r="F156" s="83" t="s">
        <v>526</v>
      </c>
      <c r="G156" s="84"/>
      <c r="H156" s="84"/>
      <c r="I156" s="84"/>
      <c r="J156" s="84"/>
      <c r="K156" s="85"/>
    </row>
    <row r="157" spans="1:11" s="21" customFormat="1" ht="30" customHeight="1" x14ac:dyDescent="0.2">
      <c r="A157" s="22" t="s">
        <v>35</v>
      </c>
      <c r="B157" s="27" t="s">
        <v>36</v>
      </c>
      <c r="C157" s="24" t="s">
        <v>37</v>
      </c>
      <c r="D157" s="25">
        <v>516800</v>
      </c>
      <c r="E157" s="25">
        <f>D157*1.25</f>
        <v>646000</v>
      </c>
      <c r="F157" s="24" t="s">
        <v>27</v>
      </c>
      <c r="G157" s="24" t="s">
        <v>19</v>
      </c>
      <c r="H157" s="24" t="s">
        <v>20</v>
      </c>
      <c r="I157" s="24" t="s">
        <v>29</v>
      </c>
      <c r="J157" s="24" t="s">
        <v>30</v>
      </c>
      <c r="K157" s="26" t="s">
        <v>31</v>
      </c>
    </row>
    <row r="158" spans="1:11" s="21" customFormat="1" ht="30" customHeight="1" x14ac:dyDescent="0.2">
      <c r="A158" s="22" t="s">
        <v>54</v>
      </c>
      <c r="B158" s="27" t="s">
        <v>55</v>
      </c>
      <c r="C158" s="24" t="s">
        <v>37</v>
      </c>
      <c r="D158" s="25">
        <v>88000</v>
      </c>
      <c r="E158" s="25">
        <f>D158*1.25</f>
        <v>110000</v>
      </c>
      <c r="F158" s="24" t="s">
        <v>27</v>
      </c>
      <c r="G158" s="24" t="s">
        <v>28</v>
      </c>
      <c r="H158" s="24" t="s">
        <v>20</v>
      </c>
      <c r="I158" s="24" t="s">
        <v>29</v>
      </c>
      <c r="J158" s="24" t="s">
        <v>30</v>
      </c>
      <c r="K158" s="26" t="s">
        <v>31</v>
      </c>
    </row>
    <row r="159" spans="1:11" s="21" customFormat="1" ht="30" customHeight="1" x14ac:dyDescent="0.2">
      <c r="A159" s="22" t="s">
        <v>664</v>
      </c>
      <c r="B159" s="27" t="s">
        <v>666</v>
      </c>
      <c r="C159" s="24" t="s">
        <v>668</v>
      </c>
      <c r="D159" s="25">
        <v>400000</v>
      </c>
      <c r="E159" s="25">
        <v>500000</v>
      </c>
      <c r="F159" s="24" t="s">
        <v>27</v>
      </c>
      <c r="G159" s="24" t="s">
        <v>28</v>
      </c>
      <c r="H159" s="24" t="s">
        <v>20</v>
      </c>
      <c r="I159" s="24" t="s">
        <v>29</v>
      </c>
      <c r="J159" s="24" t="s">
        <v>142</v>
      </c>
      <c r="K159" s="26" t="s">
        <v>670</v>
      </c>
    </row>
    <row r="160" spans="1:11" s="21" customFormat="1" ht="30" customHeight="1" x14ac:dyDescent="0.2">
      <c r="A160" s="64" t="s">
        <v>522</v>
      </c>
      <c r="B160" s="78"/>
      <c r="C160" s="66">
        <v>3</v>
      </c>
      <c r="D160" s="67">
        <f>SUM(D157:D159)</f>
        <v>1004800</v>
      </c>
      <c r="E160" s="67">
        <f>SUM(E157:E159)</f>
        <v>1256000</v>
      </c>
      <c r="F160" s="68" t="s">
        <v>524</v>
      </c>
      <c r="G160" s="69"/>
      <c r="H160" s="69"/>
      <c r="I160" s="69"/>
      <c r="J160" s="69"/>
      <c r="K160" s="70"/>
    </row>
    <row r="161" spans="1:11" s="21" customFormat="1" ht="30" customHeight="1" x14ac:dyDescent="0.2">
      <c r="A161" s="22" t="s">
        <v>24</v>
      </c>
      <c r="B161" s="27" t="s">
        <v>25</v>
      </c>
      <c r="C161" s="24" t="s">
        <v>26</v>
      </c>
      <c r="D161" s="25">
        <v>4600742.17</v>
      </c>
      <c r="E161" s="25">
        <v>5750927.7125000004</v>
      </c>
      <c r="F161" s="24" t="s">
        <v>27</v>
      </c>
      <c r="G161" s="24" t="s">
        <v>28</v>
      </c>
      <c r="H161" s="24" t="s">
        <v>20</v>
      </c>
      <c r="I161" s="24" t="s">
        <v>29</v>
      </c>
      <c r="J161" s="24" t="s">
        <v>30</v>
      </c>
      <c r="K161" s="26" t="s">
        <v>31</v>
      </c>
    </row>
    <row r="162" spans="1:11" s="21" customFormat="1" ht="45" customHeight="1" x14ac:dyDescent="0.2">
      <c r="A162" s="22" t="s">
        <v>85</v>
      </c>
      <c r="B162" s="27" t="s">
        <v>86</v>
      </c>
      <c r="C162" s="24" t="s">
        <v>87</v>
      </c>
      <c r="D162" s="25">
        <v>2000000</v>
      </c>
      <c r="E162" s="25">
        <f t="shared" ref="E162:E167" si="5">D162*1.25</f>
        <v>2500000</v>
      </c>
      <c r="F162" s="24" t="s">
        <v>27</v>
      </c>
      <c r="G162" s="24" t="s">
        <v>19</v>
      </c>
      <c r="H162" s="24" t="s">
        <v>20</v>
      </c>
      <c r="I162" s="24" t="s">
        <v>21</v>
      </c>
      <c r="J162" s="24" t="s">
        <v>75</v>
      </c>
      <c r="K162" s="26" t="s">
        <v>88</v>
      </c>
    </row>
    <row r="163" spans="1:11" s="21" customFormat="1" ht="45" customHeight="1" x14ac:dyDescent="0.2">
      <c r="A163" s="22" t="s">
        <v>95</v>
      </c>
      <c r="B163" s="27" t="s">
        <v>96</v>
      </c>
      <c r="C163" s="24" t="s">
        <v>87</v>
      </c>
      <c r="D163" s="25">
        <v>3300000</v>
      </c>
      <c r="E163" s="25">
        <v>4125000</v>
      </c>
      <c r="F163" s="24" t="s">
        <v>27</v>
      </c>
      <c r="G163" s="24" t="s">
        <v>19</v>
      </c>
      <c r="H163" s="24" t="s">
        <v>20</v>
      </c>
      <c r="I163" s="24" t="s">
        <v>21</v>
      </c>
      <c r="J163" s="24" t="s">
        <v>22</v>
      </c>
      <c r="K163" s="26" t="s">
        <v>49</v>
      </c>
    </row>
    <row r="164" spans="1:11" s="21" customFormat="1" ht="45" customHeight="1" x14ac:dyDescent="0.2">
      <c r="A164" s="22" t="s">
        <v>102</v>
      </c>
      <c r="B164" s="27" t="s">
        <v>103</v>
      </c>
      <c r="C164" s="24" t="s">
        <v>87</v>
      </c>
      <c r="D164" s="25">
        <v>2152000</v>
      </c>
      <c r="E164" s="25">
        <f t="shared" si="5"/>
        <v>2690000</v>
      </c>
      <c r="F164" s="24" t="s">
        <v>27</v>
      </c>
      <c r="G164" s="24" t="s">
        <v>19</v>
      </c>
      <c r="H164" s="24" t="s">
        <v>20</v>
      </c>
      <c r="I164" s="24" t="s">
        <v>21</v>
      </c>
      <c r="J164" s="24" t="s">
        <v>104</v>
      </c>
      <c r="K164" s="26" t="s">
        <v>105</v>
      </c>
    </row>
    <row r="165" spans="1:11" s="21" customFormat="1" ht="45" customHeight="1" x14ac:dyDescent="0.2">
      <c r="A165" s="22" t="s">
        <v>110</v>
      </c>
      <c r="B165" s="27" t="s">
        <v>111</v>
      </c>
      <c r="C165" s="24" t="s">
        <v>87</v>
      </c>
      <c r="D165" s="25">
        <v>1281000</v>
      </c>
      <c r="E165" s="25">
        <f t="shared" si="5"/>
        <v>1601250</v>
      </c>
      <c r="F165" s="24" t="s">
        <v>27</v>
      </c>
      <c r="G165" s="24" t="s">
        <v>19</v>
      </c>
      <c r="H165" s="24" t="s">
        <v>20</v>
      </c>
      <c r="I165" s="24" t="s">
        <v>21</v>
      </c>
      <c r="J165" s="24" t="s">
        <v>75</v>
      </c>
      <c r="K165" s="26" t="s">
        <v>112</v>
      </c>
    </row>
    <row r="166" spans="1:11" s="21" customFormat="1" ht="30" customHeight="1" x14ac:dyDescent="0.2">
      <c r="A166" s="22" t="s">
        <v>122</v>
      </c>
      <c r="B166" s="27" t="s">
        <v>123</v>
      </c>
      <c r="C166" s="24" t="s">
        <v>87</v>
      </c>
      <c r="D166" s="25">
        <v>625000</v>
      </c>
      <c r="E166" s="25">
        <f t="shared" si="5"/>
        <v>781250</v>
      </c>
      <c r="F166" s="24" t="s">
        <v>27</v>
      </c>
      <c r="G166" s="24" t="s">
        <v>19</v>
      </c>
      <c r="H166" s="24" t="s">
        <v>20</v>
      </c>
      <c r="I166" s="24" t="s">
        <v>21</v>
      </c>
      <c r="J166" s="24" t="s">
        <v>124</v>
      </c>
      <c r="K166" s="26" t="s">
        <v>125</v>
      </c>
    </row>
    <row r="167" spans="1:11" s="21" customFormat="1" ht="30" customHeight="1" x14ac:dyDescent="0.2">
      <c r="A167" s="22" t="s">
        <v>231</v>
      </c>
      <c r="B167" s="27" t="s">
        <v>232</v>
      </c>
      <c r="C167" s="24" t="s">
        <v>233</v>
      </c>
      <c r="D167" s="25">
        <v>664000</v>
      </c>
      <c r="E167" s="25">
        <f t="shared" si="5"/>
        <v>830000</v>
      </c>
      <c r="F167" s="24" t="s">
        <v>27</v>
      </c>
      <c r="G167" s="24" t="s">
        <v>19</v>
      </c>
      <c r="H167" s="24" t="s">
        <v>20</v>
      </c>
      <c r="I167" s="24" t="s">
        <v>21</v>
      </c>
      <c r="J167" s="24" t="s">
        <v>173</v>
      </c>
      <c r="K167" s="26" t="s">
        <v>234</v>
      </c>
    </row>
    <row r="168" spans="1:11" s="21" customFormat="1" ht="45" customHeight="1" x14ac:dyDescent="0.2">
      <c r="A168" s="22" t="s">
        <v>255</v>
      </c>
      <c r="B168" s="27" t="s">
        <v>256</v>
      </c>
      <c r="C168" s="24" t="s">
        <v>257</v>
      </c>
      <c r="D168" s="25">
        <v>19200000</v>
      </c>
      <c r="E168" s="25">
        <f>D168*1.25</f>
        <v>24000000</v>
      </c>
      <c r="F168" s="24" t="s">
        <v>27</v>
      </c>
      <c r="G168" s="24" t="s">
        <v>19</v>
      </c>
      <c r="H168" s="24" t="s">
        <v>20</v>
      </c>
      <c r="I168" s="24" t="s">
        <v>29</v>
      </c>
      <c r="J168" s="24" t="s">
        <v>22</v>
      </c>
      <c r="K168" s="26" t="s">
        <v>258</v>
      </c>
    </row>
    <row r="169" spans="1:11" s="21" customFormat="1" ht="45" customHeight="1" x14ac:dyDescent="0.2">
      <c r="A169" s="22" t="s">
        <v>663</v>
      </c>
      <c r="B169" s="27" t="s">
        <v>665</v>
      </c>
      <c r="C169" s="24" t="s">
        <v>667</v>
      </c>
      <c r="D169" s="25">
        <v>1785600</v>
      </c>
      <c r="E169" s="25">
        <v>2232000</v>
      </c>
      <c r="F169" s="24" t="s">
        <v>27</v>
      </c>
      <c r="G169" s="24" t="s">
        <v>28</v>
      </c>
      <c r="H169" s="24" t="s">
        <v>20</v>
      </c>
      <c r="I169" s="24" t="s">
        <v>29</v>
      </c>
      <c r="J169" s="24" t="s">
        <v>368</v>
      </c>
      <c r="K169" s="26" t="s">
        <v>669</v>
      </c>
    </row>
    <row r="170" spans="1:11" s="21" customFormat="1" ht="45" customHeight="1" x14ac:dyDescent="0.2">
      <c r="A170" s="22" t="s">
        <v>697</v>
      </c>
      <c r="B170" s="27" t="s">
        <v>699</v>
      </c>
      <c r="C170" s="24" t="s">
        <v>700</v>
      </c>
      <c r="D170" s="25">
        <v>1861200</v>
      </c>
      <c r="E170" s="25">
        <v>2326500</v>
      </c>
      <c r="F170" s="24" t="s">
        <v>27</v>
      </c>
      <c r="G170" s="24" t="s">
        <v>19</v>
      </c>
      <c r="H170" s="24" t="s">
        <v>20</v>
      </c>
      <c r="I170" s="24" t="s">
        <v>21</v>
      </c>
      <c r="J170" s="24" t="s">
        <v>104</v>
      </c>
      <c r="K170" s="26" t="s">
        <v>702</v>
      </c>
    </row>
    <row r="171" spans="1:11" s="21" customFormat="1" ht="26.25" customHeight="1" x14ac:dyDescent="0.2">
      <c r="A171" s="64" t="s">
        <v>523</v>
      </c>
      <c r="B171" s="78"/>
      <c r="C171" s="66">
        <v>10</v>
      </c>
      <c r="D171" s="67">
        <f>SUM(D161:D170)</f>
        <v>37469542.170000002</v>
      </c>
      <c r="E171" s="67">
        <f>SUM(E161:E170)</f>
        <v>46836927.712499999</v>
      </c>
      <c r="F171" s="68" t="s">
        <v>524</v>
      </c>
      <c r="G171" s="69"/>
      <c r="H171" s="69"/>
      <c r="I171" s="69"/>
      <c r="J171" s="69"/>
      <c r="K171" s="70"/>
    </row>
    <row r="172" spans="1:11" s="21" customFormat="1" ht="48" customHeight="1" x14ac:dyDescent="0.2">
      <c r="A172" s="22" t="s">
        <v>235</v>
      </c>
      <c r="B172" s="27" t="s">
        <v>236</v>
      </c>
      <c r="C172" s="24" t="s">
        <v>237</v>
      </c>
      <c r="D172" s="25">
        <v>432000</v>
      </c>
      <c r="E172" s="25">
        <f>D172*1.25</f>
        <v>540000</v>
      </c>
      <c r="F172" s="24" t="s">
        <v>27</v>
      </c>
      <c r="G172" s="24" t="s">
        <v>19</v>
      </c>
      <c r="H172" s="24" t="s">
        <v>20</v>
      </c>
      <c r="I172" s="24" t="s">
        <v>21</v>
      </c>
      <c r="J172" s="24" t="s">
        <v>117</v>
      </c>
      <c r="K172" s="26" t="s">
        <v>143</v>
      </c>
    </row>
    <row r="173" spans="1:11" s="21" customFormat="1" ht="45" customHeight="1" x14ac:dyDescent="0.2">
      <c r="A173" s="22" t="s">
        <v>259</v>
      </c>
      <c r="B173" s="27" t="s">
        <v>260</v>
      </c>
      <c r="C173" s="24" t="s">
        <v>34</v>
      </c>
      <c r="D173" s="25">
        <v>250000</v>
      </c>
      <c r="E173" s="25">
        <f>D173*1.25</f>
        <v>312500</v>
      </c>
      <c r="F173" s="24" t="s">
        <v>27</v>
      </c>
      <c r="G173" s="24" t="s">
        <v>19</v>
      </c>
      <c r="H173" s="24" t="s">
        <v>20</v>
      </c>
      <c r="I173" s="24" t="s">
        <v>29</v>
      </c>
      <c r="J173" s="24" t="s">
        <v>22</v>
      </c>
      <c r="K173" s="26" t="s">
        <v>258</v>
      </c>
    </row>
    <row r="174" spans="1:11" s="21" customFormat="1" ht="30" customHeight="1" x14ac:dyDescent="0.2">
      <c r="A174" s="22" t="s">
        <v>60</v>
      </c>
      <c r="B174" s="27" t="s">
        <v>61</v>
      </c>
      <c r="C174" s="24" t="s">
        <v>62</v>
      </c>
      <c r="D174" s="25">
        <v>117560</v>
      </c>
      <c r="E174" s="25">
        <v>146950</v>
      </c>
      <c r="F174" s="24" t="s">
        <v>27</v>
      </c>
      <c r="G174" s="24" t="s">
        <v>28</v>
      </c>
      <c r="H174" s="24" t="s">
        <v>20</v>
      </c>
      <c r="I174" s="24" t="s">
        <v>29</v>
      </c>
      <c r="J174" s="24" t="s">
        <v>22</v>
      </c>
      <c r="K174" s="26" t="s">
        <v>49</v>
      </c>
    </row>
    <row r="175" spans="1:11" s="21" customFormat="1" ht="30" customHeight="1" x14ac:dyDescent="0.2">
      <c r="A175" s="22" t="s">
        <v>132</v>
      </c>
      <c r="B175" s="27" t="s">
        <v>133</v>
      </c>
      <c r="C175" s="24" t="s">
        <v>91</v>
      </c>
      <c r="D175" s="25">
        <v>909288.8</v>
      </c>
      <c r="E175" s="25">
        <f>D175*1.25</f>
        <v>1136611</v>
      </c>
      <c r="F175" s="24" t="s">
        <v>27</v>
      </c>
      <c r="G175" s="24" t="s">
        <v>19</v>
      </c>
      <c r="H175" s="24" t="s">
        <v>20</v>
      </c>
      <c r="I175" s="24" t="s">
        <v>29</v>
      </c>
      <c r="J175" s="24" t="s">
        <v>22</v>
      </c>
      <c r="K175" s="26" t="s">
        <v>134</v>
      </c>
    </row>
    <row r="176" spans="1:11" s="21" customFormat="1" ht="30" customHeight="1" x14ac:dyDescent="0.2">
      <c r="A176" s="22" t="s">
        <v>289</v>
      </c>
      <c r="B176" s="27" t="s">
        <v>290</v>
      </c>
      <c r="C176" s="24" t="s">
        <v>91</v>
      </c>
      <c r="D176" s="25">
        <v>313040</v>
      </c>
      <c r="E176" s="25">
        <f>D176*1.25</f>
        <v>391300</v>
      </c>
      <c r="F176" s="24" t="s">
        <v>27</v>
      </c>
      <c r="G176" s="24" t="s">
        <v>19</v>
      </c>
      <c r="H176" s="24" t="s">
        <v>20</v>
      </c>
      <c r="I176" s="24" t="s">
        <v>29</v>
      </c>
      <c r="J176" s="24" t="s">
        <v>22</v>
      </c>
      <c r="K176" s="26" t="s">
        <v>291</v>
      </c>
    </row>
    <row r="177" spans="1:11" s="21" customFormat="1" ht="30" customHeight="1" x14ac:dyDescent="0.2">
      <c r="A177" s="22" t="s">
        <v>38</v>
      </c>
      <c r="B177" s="23" t="s">
        <v>39</v>
      </c>
      <c r="C177" s="24" t="s">
        <v>40</v>
      </c>
      <c r="D177" s="25">
        <v>272000</v>
      </c>
      <c r="E177" s="25">
        <v>340000</v>
      </c>
      <c r="F177" s="24" t="s">
        <v>27</v>
      </c>
      <c r="G177" s="24" t="s">
        <v>28</v>
      </c>
      <c r="H177" s="24" t="s">
        <v>20</v>
      </c>
      <c r="I177" s="24" t="s">
        <v>29</v>
      </c>
      <c r="J177" s="24" t="s">
        <v>22</v>
      </c>
      <c r="K177" s="26" t="s">
        <v>41</v>
      </c>
    </row>
    <row r="178" spans="1:11" s="21" customFormat="1" ht="45" customHeight="1" x14ac:dyDescent="0.2">
      <c r="A178" s="22" t="s">
        <v>152</v>
      </c>
      <c r="B178" s="27" t="s">
        <v>153</v>
      </c>
      <c r="C178" s="24" t="s">
        <v>154</v>
      </c>
      <c r="D178" s="25">
        <v>400000</v>
      </c>
      <c r="E178" s="25">
        <f>D178*1.25</f>
        <v>500000</v>
      </c>
      <c r="F178" s="24" t="s">
        <v>27</v>
      </c>
      <c r="G178" s="24" t="s">
        <v>19</v>
      </c>
      <c r="H178" s="24" t="s">
        <v>20</v>
      </c>
      <c r="I178" s="24" t="s">
        <v>21</v>
      </c>
      <c r="J178" s="24" t="s">
        <v>22</v>
      </c>
      <c r="K178" s="26" t="s">
        <v>49</v>
      </c>
    </row>
    <row r="179" spans="1:11" s="21" customFormat="1" ht="60" customHeight="1" x14ac:dyDescent="0.2">
      <c r="A179" s="22" t="s">
        <v>46</v>
      </c>
      <c r="B179" s="27" t="s">
        <v>47</v>
      </c>
      <c r="C179" s="24" t="s">
        <v>48</v>
      </c>
      <c r="D179" s="25">
        <v>217920</v>
      </c>
      <c r="E179" s="25">
        <v>272400</v>
      </c>
      <c r="F179" s="24" t="s">
        <v>27</v>
      </c>
      <c r="G179" s="24" t="s">
        <v>28</v>
      </c>
      <c r="H179" s="24" t="s">
        <v>20</v>
      </c>
      <c r="I179" s="24" t="s">
        <v>29</v>
      </c>
      <c r="J179" s="24" t="s">
        <v>22</v>
      </c>
      <c r="K179" s="26" t="s">
        <v>49</v>
      </c>
    </row>
    <row r="180" spans="1:11" s="21" customFormat="1" ht="30" customHeight="1" x14ac:dyDescent="0.2">
      <c r="A180" s="22" t="s">
        <v>282</v>
      </c>
      <c r="B180" s="27" t="s">
        <v>283</v>
      </c>
      <c r="C180" s="24" t="s">
        <v>284</v>
      </c>
      <c r="D180" s="25">
        <v>1200000</v>
      </c>
      <c r="E180" s="25">
        <f>D180*1.25</f>
        <v>1500000</v>
      </c>
      <c r="F180" s="24" t="s">
        <v>27</v>
      </c>
      <c r="G180" s="24" t="s">
        <v>19</v>
      </c>
      <c r="H180" s="24" t="s">
        <v>20</v>
      </c>
      <c r="I180" s="24" t="s">
        <v>29</v>
      </c>
      <c r="J180" s="24" t="s">
        <v>83</v>
      </c>
      <c r="K180" s="26" t="s">
        <v>285</v>
      </c>
    </row>
    <row r="181" spans="1:11" s="21" customFormat="1" ht="44.25" customHeight="1" x14ac:dyDescent="0.2">
      <c r="A181" s="22" t="s">
        <v>586</v>
      </c>
      <c r="B181" s="27" t="s">
        <v>588</v>
      </c>
      <c r="C181" s="140" t="s">
        <v>590</v>
      </c>
      <c r="D181" s="25">
        <v>360000</v>
      </c>
      <c r="E181" s="25">
        <v>450000</v>
      </c>
      <c r="F181" s="24" t="s">
        <v>27</v>
      </c>
      <c r="G181" s="24" t="s">
        <v>19</v>
      </c>
      <c r="H181" s="24" t="s">
        <v>20</v>
      </c>
      <c r="I181" s="24" t="s">
        <v>29</v>
      </c>
      <c r="J181" s="24" t="s">
        <v>104</v>
      </c>
      <c r="K181" s="26" t="s">
        <v>210</v>
      </c>
    </row>
    <row r="182" spans="1:11" s="21" customFormat="1" ht="48" customHeight="1" x14ac:dyDescent="0.2">
      <c r="A182" s="22" t="s">
        <v>592</v>
      </c>
      <c r="B182" s="27" t="s">
        <v>594</v>
      </c>
      <c r="C182" s="140" t="s">
        <v>596</v>
      </c>
      <c r="D182" s="25">
        <v>240000</v>
      </c>
      <c r="E182" s="25">
        <v>300000</v>
      </c>
      <c r="F182" s="24" t="s">
        <v>27</v>
      </c>
      <c r="G182" s="24" t="s">
        <v>19</v>
      </c>
      <c r="H182" s="24" t="s">
        <v>20</v>
      </c>
      <c r="I182" s="24" t="s">
        <v>21</v>
      </c>
      <c r="J182" s="24" t="s">
        <v>104</v>
      </c>
      <c r="K182" s="26" t="s">
        <v>598</v>
      </c>
    </row>
    <row r="183" spans="1:11" s="21" customFormat="1" ht="66" customHeight="1" x14ac:dyDescent="0.2">
      <c r="A183" s="22" t="s">
        <v>620</v>
      </c>
      <c r="B183" s="27" t="s">
        <v>621</v>
      </c>
      <c r="C183" s="143" t="s">
        <v>625</v>
      </c>
      <c r="D183" s="25">
        <v>270000</v>
      </c>
      <c r="E183" s="25">
        <v>337500</v>
      </c>
      <c r="F183" s="24" t="s">
        <v>27</v>
      </c>
      <c r="G183" s="24" t="s">
        <v>28</v>
      </c>
      <c r="H183" s="24" t="s">
        <v>20</v>
      </c>
      <c r="I183" s="24" t="s">
        <v>29</v>
      </c>
      <c r="J183" s="24" t="s">
        <v>30</v>
      </c>
      <c r="K183" s="26" t="s">
        <v>612</v>
      </c>
    </row>
    <row r="184" spans="1:11" s="21" customFormat="1" ht="66" customHeight="1" x14ac:dyDescent="0.2">
      <c r="A184" s="22" t="s">
        <v>626</v>
      </c>
      <c r="B184" s="27" t="s">
        <v>279</v>
      </c>
      <c r="C184" s="143" t="s">
        <v>633</v>
      </c>
      <c r="D184" s="25">
        <v>200000</v>
      </c>
      <c r="E184" s="25">
        <v>250000</v>
      </c>
      <c r="F184" s="24" t="s">
        <v>27</v>
      </c>
      <c r="G184" s="24" t="s">
        <v>19</v>
      </c>
      <c r="H184" s="24" t="s">
        <v>20</v>
      </c>
      <c r="I184" s="24" t="s">
        <v>29</v>
      </c>
      <c r="J184" s="24" t="s">
        <v>117</v>
      </c>
      <c r="K184" s="26" t="s">
        <v>636</v>
      </c>
    </row>
    <row r="185" spans="1:11" s="21" customFormat="1" ht="66" customHeight="1" x14ac:dyDescent="0.2">
      <c r="A185" s="22" t="s">
        <v>656</v>
      </c>
      <c r="B185" s="27" t="s">
        <v>657</v>
      </c>
      <c r="C185" s="143" t="s">
        <v>659</v>
      </c>
      <c r="D185" s="25">
        <v>232000</v>
      </c>
      <c r="E185" s="25">
        <v>290000</v>
      </c>
      <c r="F185" s="24" t="s">
        <v>27</v>
      </c>
      <c r="G185" s="24" t="s">
        <v>28</v>
      </c>
      <c r="H185" s="24" t="s">
        <v>20</v>
      </c>
      <c r="I185" s="24" t="s">
        <v>29</v>
      </c>
      <c r="J185" s="24" t="s">
        <v>223</v>
      </c>
      <c r="K185" s="26" t="s">
        <v>662</v>
      </c>
    </row>
    <row r="186" spans="1:11" s="21" customFormat="1" ht="30" customHeight="1" x14ac:dyDescent="0.2">
      <c r="A186" s="64" t="s">
        <v>520</v>
      </c>
      <c r="B186" s="78"/>
      <c r="C186" s="66">
        <v>14</v>
      </c>
      <c r="D186" s="67">
        <f>D185+D184+D183+D182+D181+D180+D179+D178+D177+D176+D175+D174+D173+D172</f>
        <v>5413808.7999999998</v>
      </c>
      <c r="E186" s="67">
        <f>E185+E184+E183+E182+E181+E180+E179+E178+E177+E176+E175+E174+E173+E172</f>
        <v>6767261</v>
      </c>
      <c r="F186" s="68" t="s">
        <v>521</v>
      </c>
      <c r="G186" s="69"/>
      <c r="H186" s="69"/>
      <c r="I186" s="69"/>
      <c r="J186" s="69"/>
      <c r="K186" s="70"/>
    </row>
    <row r="187" spans="1:11" s="21" customFormat="1" ht="45" customHeight="1" x14ac:dyDescent="0.2">
      <c r="A187" s="22" t="s">
        <v>443</v>
      </c>
      <c r="B187" s="27" t="s">
        <v>600</v>
      </c>
      <c r="C187" s="24" t="s">
        <v>444</v>
      </c>
      <c r="D187" s="25">
        <v>2720000</v>
      </c>
      <c r="E187" s="25">
        <f>D187*1.25</f>
        <v>3400000</v>
      </c>
      <c r="F187" s="24" t="s">
        <v>298</v>
      </c>
      <c r="G187" s="24" t="s">
        <v>19</v>
      </c>
      <c r="H187" s="24" t="s">
        <v>20</v>
      </c>
      <c r="I187" s="24" t="s">
        <v>21</v>
      </c>
      <c r="J187" s="24" t="s">
        <v>22</v>
      </c>
      <c r="K187" s="26" t="s">
        <v>445</v>
      </c>
    </row>
    <row r="188" spans="1:11" s="21" customFormat="1" ht="60" customHeight="1" x14ac:dyDescent="0.2">
      <c r="A188" s="22" t="s">
        <v>295</v>
      </c>
      <c r="B188" s="27" t="s">
        <v>296</v>
      </c>
      <c r="C188" s="24" t="s">
        <v>297</v>
      </c>
      <c r="D188" s="25">
        <v>3700000</v>
      </c>
      <c r="E188" s="25">
        <f>D188*1.25</f>
        <v>4625000</v>
      </c>
      <c r="F188" s="24" t="s">
        <v>298</v>
      </c>
      <c r="G188" s="24" t="s">
        <v>28</v>
      </c>
      <c r="H188" s="24" t="s">
        <v>20</v>
      </c>
      <c r="I188" s="24" t="s">
        <v>29</v>
      </c>
      <c r="J188" s="24" t="s">
        <v>83</v>
      </c>
      <c r="K188" s="26" t="s">
        <v>299</v>
      </c>
    </row>
    <row r="189" spans="1:11" s="21" customFormat="1" ht="28.5" customHeight="1" x14ac:dyDescent="0.2">
      <c r="A189" s="79" t="s">
        <v>522</v>
      </c>
      <c r="B189" s="80"/>
      <c r="C189" s="81">
        <v>2</v>
      </c>
      <c r="D189" s="82">
        <f>SUM(D187:D188)</f>
        <v>6420000</v>
      </c>
      <c r="E189" s="82">
        <f>SUM(E187:E188)</f>
        <v>8025000</v>
      </c>
      <c r="F189" s="83" t="s">
        <v>526</v>
      </c>
      <c r="G189" s="84"/>
      <c r="H189" s="84"/>
      <c r="I189" s="84"/>
      <c r="J189" s="84"/>
      <c r="K189" s="85"/>
    </row>
    <row r="190" spans="1:11" s="21" customFormat="1" ht="30" customHeight="1" x14ac:dyDescent="0.2">
      <c r="A190" s="22" t="s">
        <v>322</v>
      </c>
      <c r="B190" s="27" t="s">
        <v>323</v>
      </c>
      <c r="C190" s="24" t="s">
        <v>324</v>
      </c>
      <c r="D190" s="25">
        <v>1102300</v>
      </c>
      <c r="E190" s="25">
        <v>1377875</v>
      </c>
      <c r="F190" s="24" t="s">
        <v>137</v>
      </c>
      <c r="G190" s="24" t="s">
        <v>19</v>
      </c>
      <c r="H190" s="24" t="s">
        <v>20</v>
      </c>
      <c r="I190" s="24" t="s">
        <v>21</v>
      </c>
      <c r="J190" s="24" t="s">
        <v>22</v>
      </c>
      <c r="K190" s="26" t="s">
        <v>325</v>
      </c>
    </row>
    <row r="191" spans="1:11" s="21" customFormat="1" ht="41.25" customHeight="1" x14ac:dyDescent="0.2">
      <c r="A191" s="22" t="s">
        <v>629</v>
      </c>
      <c r="B191" s="27" t="s">
        <v>632</v>
      </c>
      <c r="C191" s="24" t="s">
        <v>635</v>
      </c>
      <c r="D191" s="25">
        <v>3270000</v>
      </c>
      <c r="E191" s="25">
        <v>4087500</v>
      </c>
      <c r="F191" s="24" t="s">
        <v>298</v>
      </c>
      <c r="G191" s="24" t="s">
        <v>19</v>
      </c>
      <c r="H191" s="24" t="s">
        <v>20</v>
      </c>
      <c r="I191" s="24" t="s">
        <v>29</v>
      </c>
      <c r="J191" s="140" t="s">
        <v>142</v>
      </c>
      <c r="K191" s="140" t="s">
        <v>637</v>
      </c>
    </row>
    <row r="192" spans="1:11" s="21" customFormat="1" ht="45" customHeight="1" x14ac:dyDescent="0.2">
      <c r="A192" s="64" t="s">
        <v>522</v>
      </c>
      <c r="B192" s="78"/>
      <c r="C192" s="66">
        <v>2</v>
      </c>
      <c r="D192" s="67">
        <f>SUM(D190:D191)</f>
        <v>4372300</v>
      </c>
      <c r="E192" s="67">
        <f>SUM(E190:E191)</f>
        <v>5465375</v>
      </c>
      <c r="F192" s="68" t="s">
        <v>521</v>
      </c>
      <c r="G192" s="69"/>
      <c r="H192" s="69"/>
      <c r="I192" s="69"/>
      <c r="J192" s="69"/>
      <c r="K192" s="70"/>
    </row>
    <row r="193" spans="1:12" s="21" customFormat="1" ht="30" customHeight="1" x14ac:dyDescent="0.2">
      <c r="A193" s="22" t="s">
        <v>135</v>
      </c>
      <c r="B193" s="27" t="s">
        <v>136</v>
      </c>
      <c r="C193" s="24" t="s">
        <v>91</v>
      </c>
      <c r="D193" s="25">
        <v>201000</v>
      </c>
      <c r="E193" s="25">
        <f>D193*1.25</f>
        <v>251250</v>
      </c>
      <c r="F193" s="24" t="s">
        <v>137</v>
      </c>
      <c r="G193" s="24" t="s">
        <v>19</v>
      </c>
      <c r="H193" s="24" t="s">
        <v>20</v>
      </c>
      <c r="I193" s="24" t="s">
        <v>29</v>
      </c>
      <c r="J193" s="24" t="s">
        <v>22</v>
      </c>
      <c r="K193" s="26" t="s">
        <v>134</v>
      </c>
    </row>
    <row r="194" spans="1:12" s="21" customFormat="1" ht="35.25" customHeight="1" x14ac:dyDescent="0.2">
      <c r="A194" s="22" t="s">
        <v>436</v>
      </c>
      <c r="B194" s="27" t="s">
        <v>437</v>
      </c>
      <c r="C194" s="24" t="s">
        <v>431</v>
      </c>
      <c r="D194" s="121">
        <v>1248200</v>
      </c>
      <c r="E194" s="121">
        <v>1560250</v>
      </c>
      <c r="F194" s="24" t="s">
        <v>137</v>
      </c>
      <c r="G194" s="24" t="s">
        <v>19</v>
      </c>
      <c r="H194" s="24" t="s">
        <v>20</v>
      </c>
      <c r="I194" s="24" t="s">
        <v>21</v>
      </c>
      <c r="J194" s="24" t="s">
        <v>22</v>
      </c>
      <c r="K194" s="26" t="s">
        <v>438</v>
      </c>
    </row>
    <row r="195" spans="1:12" ht="45" x14ac:dyDescent="0.2">
      <c r="A195" s="22" t="s">
        <v>584</v>
      </c>
      <c r="B195" s="27" t="s">
        <v>581</v>
      </c>
      <c r="C195" s="140" t="s">
        <v>582</v>
      </c>
      <c r="D195" s="25">
        <v>346200</v>
      </c>
      <c r="E195" s="25">
        <v>432750</v>
      </c>
      <c r="F195" s="24" t="s">
        <v>137</v>
      </c>
      <c r="G195" s="24" t="s">
        <v>19</v>
      </c>
      <c r="H195" s="24" t="s">
        <v>20</v>
      </c>
      <c r="I195" s="24" t="s">
        <v>21</v>
      </c>
      <c r="J195" s="24" t="s">
        <v>22</v>
      </c>
      <c r="K195" s="26" t="s">
        <v>583</v>
      </c>
    </row>
    <row r="196" spans="1:12" ht="35.25" customHeight="1" x14ac:dyDescent="0.2">
      <c r="A196" s="22" t="s">
        <v>640</v>
      </c>
      <c r="B196" s="27" t="s">
        <v>642</v>
      </c>
      <c r="C196" s="143" t="s">
        <v>644</v>
      </c>
      <c r="D196" s="25">
        <v>460800</v>
      </c>
      <c r="E196" s="25">
        <v>576000</v>
      </c>
      <c r="F196" s="24" t="s">
        <v>27</v>
      </c>
      <c r="G196" s="24" t="s">
        <v>19</v>
      </c>
      <c r="H196" s="24" t="s">
        <v>20</v>
      </c>
      <c r="I196" s="24" t="s">
        <v>29</v>
      </c>
      <c r="J196" s="24" t="s">
        <v>30</v>
      </c>
      <c r="K196" s="26" t="s">
        <v>646</v>
      </c>
    </row>
    <row r="197" spans="1:12" ht="35.25" customHeight="1" x14ac:dyDescent="0.2">
      <c r="A197" s="22" t="s">
        <v>675</v>
      </c>
      <c r="B197" s="27" t="s">
        <v>685</v>
      </c>
      <c r="C197" s="143" t="s">
        <v>690</v>
      </c>
      <c r="D197" s="25">
        <v>216000</v>
      </c>
      <c r="E197" s="25">
        <v>270000</v>
      </c>
      <c r="F197" s="24" t="s">
        <v>27</v>
      </c>
      <c r="G197" s="24" t="s">
        <v>19</v>
      </c>
      <c r="H197" s="24" t="s">
        <v>20</v>
      </c>
      <c r="I197" s="24" t="s">
        <v>21</v>
      </c>
      <c r="J197" s="24" t="s">
        <v>75</v>
      </c>
      <c r="K197" s="26" t="s">
        <v>680</v>
      </c>
    </row>
    <row r="198" spans="1:12" ht="45" customHeight="1" x14ac:dyDescent="0.2">
      <c r="A198" s="64" t="s">
        <v>520</v>
      </c>
      <c r="B198" s="78"/>
      <c r="C198" s="66">
        <v>5</v>
      </c>
      <c r="D198" s="67">
        <f>SUM(D193:D197)</f>
        <v>2472200</v>
      </c>
      <c r="E198" s="67">
        <f>SUM(E193:E197)</f>
        <v>3090250</v>
      </c>
      <c r="F198" s="68" t="s">
        <v>521</v>
      </c>
      <c r="G198" s="69"/>
      <c r="H198" s="69"/>
      <c r="I198" s="69"/>
      <c r="J198" s="69"/>
      <c r="K198" s="70"/>
    </row>
    <row r="199" spans="1:12" ht="26.25" customHeight="1" x14ac:dyDescent="0.2">
      <c r="A199" s="22" t="s">
        <v>300</v>
      </c>
      <c r="B199" s="27" t="s">
        <v>301</v>
      </c>
      <c r="C199" s="24" t="s">
        <v>302</v>
      </c>
      <c r="D199" s="25">
        <v>3960000</v>
      </c>
      <c r="E199" s="25">
        <v>4950000</v>
      </c>
      <c r="F199" s="24" t="s">
        <v>298</v>
      </c>
      <c r="G199" s="24" t="s">
        <v>28</v>
      </c>
      <c r="H199" s="24" t="s">
        <v>20</v>
      </c>
      <c r="I199" s="24" t="s">
        <v>29</v>
      </c>
      <c r="J199" s="24" t="s">
        <v>22</v>
      </c>
      <c r="K199" s="26" t="s">
        <v>303</v>
      </c>
    </row>
    <row r="200" spans="1:12" s="21" customFormat="1" ht="33.75" customHeight="1" x14ac:dyDescent="0.2">
      <c r="A200" s="79" t="s">
        <v>523</v>
      </c>
      <c r="B200" s="80"/>
      <c r="C200" s="81">
        <v>1</v>
      </c>
      <c r="D200" s="82">
        <f>D199</f>
        <v>3960000</v>
      </c>
      <c r="E200" s="82">
        <f>E199</f>
        <v>4950000</v>
      </c>
      <c r="F200" s="83" t="s">
        <v>526</v>
      </c>
      <c r="G200" s="84"/>
      <c r="H200" s="84"/>
      <c r="I200" s="84"/>
      <c r="J200" s="84"/>
      <c r="K200" s="85"/>
    </row>
    <row r="201" spans="1:12" ht="42.75" customHeight="1" x14ac:dyDescent="0.2">
      <c r="A201" s="22" t="s">
        <v>628</v>
      </c>
      <c r="B201" s="27" t="s">
        <v>631</v>
      </c>
      <c r="C201" s="143" t="s">
        <v>634</v>
      </c>
      <c r="D201" s="25">
        <v>1600200</v>
      </c>
      <c r="E201" s="25">
        <v>2000250</v>
      </c>
      <c r="F201" s="24" t="s">
        <v>298</v>
      </c>
      <c r="G201" s="24" t="s">
        <v>19</v>
      </c>
      <c r="H201" s="24" t="s">
        <v>20</v>
      </c>
      <c r="I201" s="24" t="s">
        <v>29</v>
      </c>
      <c r="J201" s="24" t="s">
        <v>117</v>
      </c>
      <c r="K201" s="26" t="s">
        <v>612</v>
      </c>
    </row>
    <row r="202" spans="1:12" ht="15" customHeight="1" x14ac:dyDescent="0.2">
      <c r="A202" s="79" t="s">
        <v>520</v>
      </c>
      <c r="B202" s="80"/>
      <c r="C202" s="81">
        <v>1</v>
      </c>
      <c r="D202" s="82">
        <f>D201</f>
        <v>1600200</v>
      </c>
      <c r="E202" s="82">
        <f>E201</f>
        <v>2000250</v>
      </c>
      <c r="F202" s="83" t="s">
        <v>526</v>
      </c>
      <c r="G202" s="84"/>
      <c r="H202" s="84"/>
      <c r="I202" s="84"/>
      <c r="J202" s="84"/>
      <c r="K202" s="85"/>
    </row>
    <row r="203" spans="1:12" ht="26.25" customHeight="1" x14ac:dyDescent="0.2"/>
    <row r="204" spans="1:12" ht="15" customHeight="1" x14ac:dyDescent="0.2">
      <c r="A204" s="86" t="s">
        <v>527</v>
      </c>
      <c r="B204" s="86"/>
      <c r="C204" s="87">
        <f>C4+C22+C51+C137+C139+C141+C144+C149+C151+C156+C160+C171+C186+C189+C192+C198+C200+C202</f>
        <v>183</v>
      </c>
      <c r="D204" s="88">
        <f>SUM(D198,D192,D189,D186,D171,D160,D156,D151,D149,D144,D141,D139,D137,D51,D22,D4,D200,D202)</f>
        <v>136345203.13</v>
      </c>
      <c r="E204" s="88">
        <f>SUM(E198,E192,E189,E186,E171,E160,E156,E151,E149,E144,E141,E139,E137,E51,E22,E4,E200,E202)</f>
        <v>166735074.21329999</v>
      </c>
      <c r="F204" s="89"/>
      <c r="G204" s="89"/>
      <c r="H204" s="89"/>
      <c r="I204" s="89"/>
      <c r="J204" s="89"/>
      <c r="K204" s="89"/>
    </row>
    <row r="206" spans="1:12" ht="15" customHeight="1" x14ac:dyDescent="0.2">
      <c r="L206" s="91"/>
    </row>
    <row r="207" spans="1:12" ht="15" customHeight="1" x14ac:dyDescent="0.2">
      <c r="B207" s="90" t="s">
        <v>528</v>
      </c>
      <c r="C207" s="91"/>
      <c r="D207" s="1"/>
      <c r="E207" s="91"/>
      <c r="F207" s="91"/>
      <c r="G207" s="91"/>
      <c r="H207" s="91"/>
      <c r="I207" s="91"/>
      <c r="J207" s="91"/>
      <c r="K207" s="91"/>
      <c r="L207" s="91"/>
    </row>
    <row r="208" spans="1:12" ht="15" customHeight="1" x14ac:dyDescent="0.2">
      <c r="B208" s="92" t="s">
        <v>529</v>
      </c>
      <c r="C208" s="91"/>
      <c r="D208" s="1"/>
      <c r="E208" s="91"/>
      <c r="F208" s="91"/>
      <c r="G208" s="91"/>
      <c r="H208" s="91"/>
      <c r="I208" s="91"/>
      <c r="J208" s="91"/>
      <c r="K208" s="91"/>
      <c r="L208" s="91"/>
    </row>
    <row r="209" spans="1:11" ht="25.5" customHeight="1" x14ac:dyDescent="0.2">
      <c r="C209" s="91"/>
      <c r="D209" s="91"/>
      <c r="E209" s="93"/>
      <c r="F209" s="93"/>
      <c r="G209" s="93"/>
      <c r="H209" s="93"/>
      <c r="I209" s="93"/>
      <c r="J209" s="93"/>
      <c r="K209" s="93"/>
    </row>
    <row r="210" spans="1:11" ht="25.5" customHeight="1" x14ac:dyDescent="0.2">
      <c r="A210" s="94" t="s">
        <v>530</v>
      </c>
      <c r="B210" s="95" t="s">
        <v>531</v>
      </c>
      <c r="C210" s="172" t="s">
        <v>532</v>
      </c>
      <c r="D210" s="173"/>
      <c r="E210" s="172" t="s">
        <v>533</v>
      </c>
      <c r="F210" s="173"/>
      <c r="G210" s="172" t="s">
        <v>534</v>
      </c>
      <c r="H210" s="173"/>
      <c r="I210" s="174" t="s">
        <v>535</v>
      </c>
      <c r="J210" s="175"/>
    </row>
    <row r="211" spans="1:11" ht="15.75" customHeight="1" x14ac:dyDescent="0.2">
      <c r="A211" s="97"/>
      <c r="B211" s="98"/>
      <c r="C211" s="96" t="s">
        <v>536</v>
      </c>
      <c r="D211" s="96" t="s">
        <v>537</v>
      </c>
      <c r="E211" s="96" t="s">
        <v>536</v>
      </c>
      <c r="F211" s="96" t="s">
        <v>537</v>
      </c>
      <c r="G211" s="96" t="s">
        <v>536</v>
      </c>
      <c r="H211" s="96" t="s">
        <v>537</v>
      </c>
      <c r="I211" s="96" t="s">
        <v>536</v>
      </c>
      <c r="J211" s="96" t="s">
        <v>537</v>
      </c>
    </row>
    <row r="212" spans="1:11" ht="24" customHeight="1" thickBot="1" x14ac:dyDescent="0.25">
      <c r="A212" s="99">
        <v>1</v>
      </c>
      <c r="B212" s="100">
        <v>2</v>
      </c>
      <c r="C212" s="100">
        <v>3</v>
      </c>
      <c r="D212" s="100">
        <v>4</v>
      </c>
      <c r="E212" s="100">
        <v>5</v>
      </c>
      <c r="F212" s="100">
        <v>6</v>
      </c>
      <c r="G212" s="100">
        <v>7</v>
      </c>
      <c r="H212" s="100">
        <v>8</v>
      </c>
      <c r="I212" s="100">
        <v>9</v>
      </c>
      <c r="J212" s="100">
        <v>10</v>
      </c>
    </row>
    <row r="213" spans="1:11" ht="24" customHeight="1" thickTop="1" x14ac:dyDescent="0.2">
      <c r="A213" s="101" t="s">
        <v>538</v>
      </c>
      <c r="B213" s="102" t="s">
        <v>539</v>
      </c>
      <c r="C213" s="103">
        <f>E189+E151</f>
        <v>42009088.000799999</v>
      </c>
      <c r="D213" s="104">
        <f>C189+C151</f>
        <v>3</v>
      </c>
      <c r="E213" s="105">
        <f>E200</f>
        <v>4950000</v>
      </c>
      <c r="F213" s="104">
        <f>C200</f>
        <v>1</v>
      </c>
      <c r="G213" s="105">
        <f>E156+E202</f>
        <v>23476250</v>
      </c>
      <c r="H213" s="104">
        <f>C156+C202</f>
        <v>5</v>
      </c>
      <c r="I213" s="106">
        <f t="shared" ref="I213:J215" si="6">C213+E213+G213</f>
        <v>70435338.000799999</v>
      </c>
      <c r="J213" s="107">
        <f t="shared" si="6"/>
        <v>9</v>
      </c>
    </row>
    <row r="214" spans="1:11" ht="24" customHeight="1" x14ac:dyDescent="0.2">
      <c r="A214" s="108" t="s">
        <v>540</v>
      </c>
      <c r="B214" s="109" t="s">
        <v>541</v>
      </c>
      <c r="C214" s="110">
        <f>E160+E192</f>
        <v>6721375</v>
      </c>
      <c r="D214" s="111">
        <f>C192+C160</f>
        <v>5</v>
      </c>
      <c r="E214" s="110">
        <f>E171+E144</f>
        <v>54112927.712499999</v>
      </c>
      <c r="F214" s="111">
        <f>C171+C144</f>
        <v>12</v>
      </c>
      <c r="G214" s="110">
        <f>E198+E186+E149+E141+E139+E4</f>
        <v>21196011</v>
      </c>
      <c r="H214" s="111">
        <f>C198+C186+C149+C141+C139+C4</f>
        <v>27</v>
      </c>
      <c r="I214" s="112">
        <f t="shared" si="6"/>
        <v>82030313.712500006</v>
      </c>
      <c r="J214" s="113">
        <f t="shared" si="6"/>
        <v>44</v>
      </c>
    </row>
    <row r="215" spans="1:11" ht="34.5" customHeight="1" x14ac:dyDescent="0.2">
      <c r="A215" s="108" t="s">
        <v>542</v>
      </c>
      <c r="B215" s="109" t="s">
        <v>543</v>
      </c>
      <c r="C215" s="110">
        <f>E22</f>
        <v>1531250</v>
      </c>
      <c r="D215" s="111">
        <f>C22</f>
        <v>17</v>
      </c>
      <c r="E215" s="110">
        <f>E51</f>
        <v>5390812.5</v>
      </c>
      <c r="F215" s="111">
        <f>C51</f>
        <v>28</v>
      </c>
      <c r="G215" s="110">
        <f>E137</f>
        <v>7347360</v>
      </c>
      <c r="H215" s="114">
        <f>C137</f>
        <v>85</v>
      </c>
      <c r="I215" s="112">
        <f t="shared" si="6"/>
        <v>14269422.5</v>
      </c>
      <c r="J215" s="113">
        <f t="shared" si="6"/>
        <v>130</v>
      </c>
    </row>
    <row r="216" spans="1:11" ht="15" customHeight="1" x14ac:dyDescent="0.2">
      <c r="A216" s="115"/>
      <c r="B216" s="115" t="s">
        <v>544</v>
      </c>
      <c r="C216" s="116">
        <f t="shared" ref="C216:J216" si="7">SUM(C213:C215)</f>
        <v>50261713.000799999</v>
      </c>
      <c r="D216" s="117">
        <f t="shared" si="7"/>
        <v>25</v>
      </c>
      <c r="E216" s="116">
        <f t="shared" si="7"/>
        <v>64453740.212499999</v>
      </c>
      <c r="F216" s="117">
        <f t="shared" si="7"/>
        <v>41</v>
      </c>
      <c r="G216" s="116">
        <f t="shared" si="7"/>
        <v>52019621</v>
      </c>
      <c r="H216" s="117">
        <f t="shared" si="7"/>
        <v>117</v>
      </c>
      <c r="I216" s="116">
        <f>SUM(I213:I215)</f>
        <v>166735074.21329999</v>
      </c>
      <c r="J216" s="117">
        <f t="shared" si="7"/>
        <v>183</v>
      </c>
    </row>
  </sheetData>
  <mergeCells count="4">
    <mergeCell ref="C210:D210"/>
    <mergeCell ref="E210:F210"/>
    <mergeCell ref="G210:H210"/>
    <mergeCell ref="I210:J210"/>
  </mergeCells>
  <printOptions horizontalCentered="1" verticalCentered="1"/>
  <pageMargins left="0.35433070866141736" right="0.35433070866141736" top="0.74803149606299213" bottom="0.35433070866141736" header="0.51181102362204722" footer="0.15748031496062992"/>
  <pageSetup paperSize="9" scale="80" orientation="landscape" r:id="rId1"/>
  <headerFooter>
    <oddFooter>&amp;CStranica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grupirano ev.broj</vt:lpstr>
      <vt:lpstr>kategorije</vt:lpstr>
      <vt:lpstr>'grupirano ev.broj'!Print_Area</vt:lpstr>
      <vt:lpstr>kategorije!Print_Area</vt:lpstr>
      <vt:lpstr>'grupirano ev.broj'!Print_Titles</vt:lpstr>
      <vt:lpstr>kategorije!Print_Titles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2021-04-30T11:19:57Z</cp:lastPrinted>
  <dcterms:created xsi:type="dcterms:W3CDTF">2004-01-30T09:33:00Z</dcterms:created>
  <dcterms:modified xsi:type="dcterms:W3CDTF">2021-05-05T10:41:09Z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ÄŤka">
    <vt:lpwstr>3</vt:lpwstr>
  </property>
  <property fmtid="{D5CDD505-2E9C-101B-9397-08002B2CF9AE}" pid="3" name="sadrĹľaj">
    <vt:lpwstr/>
  </property>
  <property fmtid="{D5CDD505-2E9C-101B-9397-08002B2CF9AE}" pid="4" name="ContentType">
    <vt:lpwstr>Dokument</vt:lpwstr>
  </property>
</Properties>
</file>