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is_vanja\Documents\JAVNA NABAVA\1 PLAN NABAVE\2024\I. IZMJENE I DOPUNE\"/>
    </mc:Choice>
  </mc:AlternateContent>
  <bookViews>
    <workbookView xWindow="0" yWindow="0" windowWidth="20490" windowHeight="7155"/>
  </bookViews>
  <sheets>
    <sheet name="I.izmj.i dop. PLANA NABAVE 2024" sheetId="2" r:id="rId1"/>
  </sheets>
  <definedNames>
    <definedName name="_xlnm.Print_Area" localSheetId="0">'I.izmj.i dop. PLANA NABAVE 2024'!$A$1:$K$286</definedName>
    <definedName name="_xlnm.Print_Titles" localSheetId="0">'I.izmj.i dop. PLANA NABAVE 2024'!$4:$5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4" i="2" l="1"/>
  <c r="D284" i="2"/>
  <c r="E216" i="2" l="1"/>
  <c r="D216" i="2"/>
  <c r="D149" i="2" l="1"/>
  <c r="E149" i="2"/>
  <c r="D14" i="2"/>
  <c r="E180" i="2"/>
  <c r="D180" i="2"/>
  <c r="E14" i="2" l="1"/>
  <c r="E244" i="2" l="1"/>
  <c r="D244" i="2"/>
  <c r="E272" i="2" l="1"/>
  <c r="D272" i="2"/>
  <c r="E170" i="2" l="1"/>
  <c r="D170" i="2"/>
  <c r="D176" i="2" l="1"/>
  <c r="D181" i="2" s="1"/>
  <c r="E181" i="2"/>
  <c r="E176" i="2"/>
  <c r="D15" i="2" l="1"/>
  <c r="E15" i="2"/>
  <c r="D27" i="2"/>
  <c r="D55" i="2" s="1"/>
  <c r="E27" i="2"/>
  <c r="E55" i="2" s="1"/>
  <c r="D61" i="2"/>
  <c r="D108" i="2" s="1"/>
  <c r="E61" i="2"/>
  <c r="E108" i="2" s="1"/>
  <c r="D112" i="2"/>
  <c r="E112" i="2"/>
  <c r="D118" i="2"/>
  <c r="E118" i="2"/>
  <c r="D123" i="2"/>
  <c r="E123" i="2"/>
  <c r="D129" i="2"/>
  <c r="E129" i="2"/>
  <c r="D142" i="2"/>
  <c r="E142" i="2"/>
  <c r="E138" i="2" l="1"/>
  <c r="E285" i="2" s="1"/>
  <c r="E113" i="2"/>
  <c r="D138" i="2"/>
  <c r="D113" i="2"/>
  <c r="D285" i="2" l="1"/>
</calcChain>
</file>

<file path=xl/sharedStrings.xml><?xml version="1.0" encoding="utf-8"?>
<sst xmlns="http://schemas.openxmlformats.org/spreadsheetml/2006/main" count="1667" uniqueCount="621">
  <si>
    <t>Sveukupno:</t>
  </si>
  <si>
    <t>Upravni odjel za gradsku imovinu:</t>
  </si>
  <si>
    <t>15.04.2024 - 15.02.2025</t>
  </si>
  <si>
    <t>I.</t>
  </si>
  <si>
    <t>Ne</t>
  </si>
  <si>
    <t>Ugovor</t>
  </si>
  <si>
    <t>NE</t>
  </si>
  <si>
    <t>JEDNOSTAVNA NABAVA</t>
  </si>
  <si>
    <t>Usluga projektantskog nadzora izgradnje predškolske ustanove - DV Krnjevo</t>
  </si>
  <si>
    <t>17-00-15/2024</t>
  </si>
  <si>
    <t>15.02.2024 - 15.03.2024</t>
  </si>
  <si>
    <t xml:space="preserve">Izrada projektne dokumentacije za zamjenu kotla u OŠ-SE Belvedere
</t>
  </si>
  <si>
    <t>17-00-14/2024</t>
  </si>
  <si>
    <t>01.02.2024 - 01.04.2024</t>
  </si>
  <si>
    <t xml:space="preserve">Ugradnja biološkog pročistača u  dvorcu Stara Sušica  
</t>
  </si>
  <si>
    <t>17-00-13/2024</t>
  </si>
  <si>
    <t>15.02.2024 - 15.04.2024</t>
  </si>
  <si>
    <t>Zamjena ulaznih vrata u OŠ - SE Dolac - II. ponovljeni postupak</t>
  </si>
  <si>
    <t>17-00-12/2024</t>
  </si>
  <si>
    <t>26.02.2024 - 26.04.2024</t>
  </si>
  <si>
    <t>II.</t>
  </si>
  <si>
    <t xml:space="preserve">Stolarski radovi u poslovnom prostoru na adresi Tizianova 5C
</t>
  </si>
  <si>
    <t>17-00-11/2024</t>
  </si>
  <si>
    <t>19.02.2024 - 19.04.2024</t>
  </si>
  <si>
    <t xml:space="preserve">Sanacija drvene vanjske stolarije Doma za starije osobe Kantrida, U. I. Tomee 8 - V. ponovljeni postupak
</t>
  </si>
  <si>
    <t>17-00-10/2024</t>
  </si>
  <si>
    <t>12.02.2024 - 12.04.2024</t>
  </si>
  <si>
    <t xml:space="preserve">Stolarski radovi u poslovnom prostoru na adresi Adamićeva 6a
</t>
  </si>
  <si>
    <t>17-00-09/2024</t>
  </si>
  <si>
    <t>05.02.2024 - 05.04.2024</t>
  </si>
  <si>
    <t xml:space="preserve">Izvođenje radova na zamjeni kotlova u PPO Kvarner na adresi Kalvarija 1
</t>
  </si>
  <si>
    <t>17-00-08/2024</t>
  </si>
  <si>
    <t>OTVORENI MV</t>
  </si>
  <si>
    <t>Usluga stručnog nadzora i koordinatora ZNR nad radovima izgradnje predškolske ustanove - DV Krnjevo, Rijeka</t>
  </si>
  <si>
    <t>17-00-07/2024</t>
  </si>
  <si>
    <t>30.12.2024 - 30.12.2025</t>
  </si>
  <si>
    <t>XI.</t>
  </si>
  <si>
    <t xml:space="preserve">Sustav upravljanja imovinom - Baza imovine IX. faza - održavanje i podrška za licence postojećeg softvera "baza imovine" u periodu od 12 mjeseci
</t>
  </si>
  <si>
    <t>17-00-06/2024</t>
  </si>
  <si>
    <t>02.01.2025 - 31.12.2025</t>
  </si>
  <si>
    <t>X.</t>
  </si>
  <si>
    <t>Obavljanje geodetskih usluga gruntovno - katastarske identifikacije objekata javne, poslovne i/ili stambene namjene u 2025. godini</t>
  </si>
  <si>
    <t>17-00-05/2024</t>
  </si>
  <si>
    <t xml:space="preserve">Usluga izrade dokumentacije potrebne za ozakonjenje nezakonito izgrađenih zgrada javne, poslovne i stambene namjene u 2025. godini
</t>
  </si>
  <si>
    <t>17-00-04/2024</t>
  </si>
  <si>
    <t xml:space="preserve">Usluga izrade procjembenih elaborata stambenih i poslovnih prostora, objekata javne namjene, zemljišta te revizije istih u 2025. godini
</t>
  </si>
  <si>
    <t>17-00-03/2024</t>
  </si>
  <si>
    <t xml:space="preserve">Usluge energetskog certificiranja stambenih i poslovnih prostora u vlasništvu Grada Rijeke za 2025. godinu 
</t>
  </si>
  <si>
    <t>17-00-02/2024</t>
  </si>
  <si>
    <t>Da</t>
  </si>
  <si>
    <t>Radovi na izgradnji predškolske ustanove - DV Krnjevo, Rijeka</t>
  </si>
  <si>
    <t>17-00-01/2024</t>
  </si>
  <si>
    <t>Upravni odjel za poslove Gradonačelnika, Gradskog vijeća i mjesnu samoupravu:</t>
  </si>
  <si>
    <t>01.06.2024 - 01.01.2025</t>
  </si>
  <si>
    <t>V.</t>
  </si>
  <si>
    <t>Usluga najma aluminijskih krovnih konstrukcija prigodom održavanja javnih manifestacija</t>
  </si>
  <si>
    <t>10-00-21/2024</t>
  </si>
  <si>
    <t>10.01.2024 - 31.12.2024</t>
  </si>
  <si>
    <t>Vođenje društvenih mreža - usluge promidžbe</t>
  </si>
  <si>
    <t>10-00-20/2024</t>
  </si>
  <si>
    <t>01.02.2024 - 01.01.2025</t>
  </si>
  <si>
    <t>Najam opreme za rasvjetu i ozvučenje prigodom javnih manifestacija</t>
  </si>
  <si>
    <t>10-00-19/2024</t>
  </si>
  <si>
    <t>01.02.2024 - 31.12.2024</t>
  </si>
  <si>
    <t>Najam šatora, pagoda i pivskih garnitura (za potrebe održavanja javnih manifestacija)</t>
  </si>
  <si>
    <t>10-00-18/2024</t>
  </si>
  <si>
    <t>01.02.2024 - 10.02.2024</t>
  </si>
  <si>
    <t>Priprema i podjela obroka - Riječki karneval 2024.</t>
  </si>
  <si>
    <t>10-00-17/2024</t>
  </si>
  <si>
    <t>Najam kemijskih WC-a (za javne manifestacije u organizaciji Grada Rijeke)</t>
  </si>
  <si>
    <t>10-00-16/2024</t>
  </si>
  <si>
    <t>01.01.2025 - 31.12.2025</t>
  </si>
  <si>
    <t>XII.</t>
  </si>
  <si>
    <t>Knjigovodstvene usluge (za potrebe vijeća i predstavnika nacionalnih manjina za grad Rijeku)</t>
  </si>
  <si>
    <t>10-00-15/2024</t>
  </si>
  <si>
    <t>Usluga promocije projekata i programa namijenjenih građanima Rijeke na društvenim mrežama Grada</t>
  </si>
  <si>
    <t>10-00-14/2024</t>
  </si>
  <si>
    <t>12.01.2024 - 31.12.2024</t>
  </si>
  <si>
    <t>Usluga praćenja medija, selekcije, obrade i dostave medijskih objava i informacija</t>
  </si>
  <si>
    <t>10-00-13/2024</t>
  </si>
  <si>
    <t>15.11.2024 - 15.01.2025</t>
  </si>
  <si>
    <t>Usluge poduke klizanja</t>
  </si>
  <si>
    <t>10-00-12/2024</t>
  </si>
  <si>
    <t>Usluge prijevoza putnika</t>
  </si>
  <si>
    <t>10-00-11/2024</t>
  </si>
  <si>
    <t>Usluge fotokopiranja i uvezivanja materijala</t>
  </si>
  <si>
    <t>10-00-10/2024</t>
  </si>
  <si>
    <t>10.06.2024 - 30.06.2024</t>
  </si>
  <si>
    <t>Usluga organizacije festivala Melodije Istre i Kvarnera 2024</t>
  </si>
  <si>
    <t>10-00-09/2024</t>
  </si>
  <si>
    <t>05.01.2024 - 31.12.2024</t>
  </si>
  <si>
    <t>Usluge cateringa (za potrebe protokola)</t>
  </si>
  <si>
    <t>10-00-08/2024</t>
  </si>
  <si>
    <t>03.01.2024 - 31.12.2024</t>
  </si>
  <si>
    <t>Restoranske usluge otvorenog tipa (za potrebe protokola)</t>
  </si>
  <si>
    <t>10-00-07/2024</t>
  </si>
  <si>
    <t>Hotelske usluge (za potrebe protokola)</t>
  </si>
  <si>
    <t>10-00-06/2024</t>
  </si>
  <si>
    <t>Razni prehrambeni proizvodi (za potrebe protokola i javnih manifestacija)</t>
  </si>
  <si>
    <t>10-00-05/2024</t>
  </si>
  <si>
    <t>Pića (za potrebe protokola i javnih manifestacija)</t>
  </si>
  <si>
    <t>10-00-04/2024</t>
  </si>
  <si>
    <t>Cvjetne dekoracije (dekoracija prostora, buketi za potrebe protokola, vijenci i sl.)</t>
  </si>
  <si>
    <t>10-00-03/2024</t>
  </si>
  <si>
    <t>08.01.2024 - 31.12.2024</t>
  </si>
  <si>
    <t>Restoranske usluge zatvorenog tipa (za potrebe protokola)</t>
  </si>
  <si>
    <t>10-00-02/2024</t>
  </si>
  <si>
    <t>15.01.2024 - 31.12.2024</t>
  </si>
  <si>
    <t>Usluge tiskanja materijala</t>
  </si>
  <si>
    <t>10-00-01/2024</t>
  </si>
  <si>
    <t>Upravni odjel za poslove Gradonačelnika, Gradskog vijeća i mjesnu samoupravu</t>
  </si>
  <si>
    <t>Upravni odjel za opće poslove:</t>
  </si>
  <si>
    <t>30.04.2024 - 29.04.2025</t>
  </si>
  <si>
    <t>III.</t>
  </si>
  <si>
    <t>Održavanje programske opreme VMware vSphere za 2024.</t>
  </si>
  <si>
    <t>11-00-06/2024</t>
  </si>
  <si>
    <t>28.05.2024 - 27.05.2025</t>
  </si>
  <si>
    <t>IV.</t>
  </si>
  <si>
    <t>Održavanje softvera za nadzor prometa sa i prema Internetu - KEMP za 2024.</t>
  </si>
  <si>
    <t>11-00-05/2024</t>
  </si>
  <si>
    <t>02.06.2024 - 01.06.2027</t>
  </si>
  <si>
    <t>Nabava softvera proizvođača Red Hat - Linux</t>
  </si>
  <si>
    <t>11-00-04/2024</t>
  </si>
  <si>
    <t>31.07.2024 - 30.07.2025</t>
  </si>
  <si>
    <t>VI.</t>
  </si>
  <si>
    <t>Obnova licenci Cisco Smartnet za 2024.</t>
  </si>
  <si>
    <t>11-00-03/2024</t>
  </si>
  <si>
    <t>01.02.2024 - 01.03.2024</t>
  </si>
  <si>
    <t>Nabava traka za backup</t>
  </si>
  <si>
    <t>11-00-02/2024</t>
  </si>
  <si>
    <t>04.05.2024 - 03.05.2027</t>
  </si>
  <si>
    <t>Nabava vatrozida</t>
  </si>
  <si>
    <t>11-00-01/2024</t>
  </si>
  <si>
    <t>Nabava uredskog materijala</t>
  </si>
  <si>
    <t>09-00-14/2024</t>
  </si>
  <si>
    <t>01.04.2024 - 31.12.2024</t>
  </si>
  <si>
    <t>Usluga uvođenja sustava upravljanja kvalitetom</t>
  </si>
  <si>
    <t>09-00-13/2024</t>
  </si>
  <si>
    <t xml:space="preserve">Nabava uredskih stolica
</t>
  </si>
  <si>
    <t>09-00-12/2024</t>
  </si>
  <si>
    <t>Nabava i ugradnja klima uređaja</t>
  </si>
  <si>
    <t>09-00-11/2024</t>
  </si>
  <si>
    <t>01.07.2024 - 30.06.2025</t>
  </si>
  <si>
    <t>Usluga ispisa i kuvertiranja</t>
  </si>
  <si>
    <t>09-00-10/2024</t>
  </si>
  <si>
    <t>13.06.2024 - 30.06.2025</t>
  </si>
  <si>
    <t>Nabava higijenskog materijala</t>
  </si>
  <si>
    <t>09-00-09/2024</t>
  </si>
  <si>
    <t>Održavanje i servisiranje klima uređaja</t>
  </si>
  <si>
    <t>09-00-08/2024</t>
  </si>
  <si>
    <t>01.03.2024 - 31.12.2024</t>
  </si>
  <si>
    <t>Nabava zaštitne obuće za djelatnike Grada Rijeke</t>
  </si>
  <si>
    <t>09-00-07/2024</t>
  </si>
  <si>
    <t>Nabava odora i osobnih zaštitnih sredstava za djelatnike Grada Rijeke</t>
  </si>
  <si>
    <t>09-00-06/2024</t>
  </si>
  <si>
    <t>01.04.2024 - 30.09.2024</t>
  </si>
  <si>
    <t>Rekonstrukcija dizala upravne zgrade Korzo 16</t>
  </si>
  <si>
    <t>09-00-05/2024</t>
  </si>
  <si>
    <t>01.02.2024 - 15.03.2024</t>
  </si>
  <si>
    <t>Izrada procijene rizika i programa osposobljavanja radnika</t>
  </si>
  <si>
    <t>09-00-04/2024</t>
  </si>
  <si>
    <t>Održavanje i servisiranje vatrogasnih aparata</t>
  </si>
  <si>
    <t>09-00-03/2024</t>
  </si>
  <si>
    <t>Usluga ispitivanja instalacija, uređaja i opreme</t>
  </si>
  <si>
    <t>09-00-02/2024</t>
  </si>
  <si>
    <t>01.03.2024 - 28.02.2026</t>
  </si>
  <si>
    <t>Okvirni sporazum</t>
  </si>
  <si>
    <t>OTVORENI VV</t>
  </si>
  <si>
    <t>Usluge čišćenja - zidnih, podnih, staklenih površina, opreme i inventara te okoliša</t>
  </si>
  <si>
    <t>09-00-01/2024</t>
  </si>
  <si>
    <t>Usluga osiguranja informatičke opreme</t>
  </si>
  <si>
    <t>08-00-03/2024</t>
  </si>
  <si>
    <t>Usluga osiguranja zaposlenika Grada Rijeke i proračunskih korisnika Grada Rijeke od posljedica nesretnog slučaja</t>
  </si>
  <si>
    <t>08-00-02/2024</t>
  </si>
  <si>
    <t>GRUPA II. Osiguranje imovine Rijeka sporta d.o.o.</t>
  </si>
  <si>
    <t>GRUPA I. Osiguranje imovine Grada Rijeke</t>
  </si>
  <si>
    <t>06.04.2024 - 05.04.2026</t>
  </si>
  <si>
    <t>DA</t>
  </si>
  <si>
    <t>OKVIRNI OTV VV</t>
  </si>
  <si>
    <t>Usluge osiguranja imovine Grada Rijeke i imovine Rijeka sporta d.o.o.</t>
  </si>
  <si>
    <t>08-00-01/2024</t>
  </si>
  <si>
    <t>Upravni odjel za opće poslove</t>
  </si>
  <si>
    <t>Upravni odjel za odgoj i obrazovanje, kulturu, sport i mlade:</t>
  </si>
  <si>
    <t>Odsjek za odgoj, obrazovanje i mlade:</t>
  </si>
  <si>
    <t>30.01.2024 - 31.12.2024</t>
  </si>
  <si>
    <t>Portal Moja Rijeka, snimanje i montaža videa, fotografiranje, pisanje i ostale razne usluge (izvršavanje sukcesivno tijekom godine)</t>
  </si>
  <si>
    <t xml:space="preserve">04-00-02/2024
</t>
  </si>
  <si>
    <t>30.01.2024 - 30.04.2024</t>
  </si>
  <si>
    <t>Izrada vizualnog identiteta, ilustracija i primjena identiteta te produkcija za materijale za Zdravstveni odgoj i obrazovanje</t>
  </si>
  <si>
    <t xml:space="preserve">04-00-01/2024
</t>
  </si>
  <si>
    <t>Odsjek za odgoj, obrazovanje i mlade</t>
  </si>
  <si>
    <t>Upravni odjel za odgoj i obrazovanje, kulturu, sport i mlade</t>
  </si>
  <si>
    <t>01.05.2024 - 31.12.2024</t>
  </si>
  <si>
    <t>Nabava kombi vozila za prijevoz invalida</t>
  </si>
  <si>
    <t>05-00-01/2024</t>
  </si>
  <si>
    <t>Upravni odjel za gospodarstvo, razvoj, ekologiju i europske projekte:</t>
  </si>
  <si>
    <t>01.10.2024 - 30.11.2024</t>
  </si>
  <si>
    <t>IX.</t>
  </si>
  <si>
    <t>Revizija projekta Inkubator za kreativne tehnologije i IT
industriju - Energana</t>
  </si>
  <si>
    <t>03-00-05/2024</t>
  </si>
  <si>
    <t>Grupa III. Nabava opreme za opremanje Učionice za razvoj igara</t>
  </si>
  <si>
    <t>Grupa II. Nabava opreme za opremanje Foto/video studia</t>
  </si>
  <si>
    <t xml:space="preserve">Grupa I. Nabava opreme za Laboratorij za umjetnu inteligenciju i IOT opreme </t>
  </si>
  <si>
    <t>01.05.2024 - 01.08.2024</t>
  </si>
  <si>
    <t xml:space="preserve">Nabava specijalizirane opreme za "Inkubator za kreativne tehnologije i IT industriju - Energana" </t>
  </si>
  <si>
    <t>03-00-04/2024</t>
  </si>
  <si>
    <t>Grupa V. Nabava mrežne infrastrukture</t>
  </si>
  <si>
    <t>Grupa IV. Nabava poslužiteljske infrastrukture</t>
  </si>
  <si>
    <t>Grupa III. Nabava opreme za sigurnosne sustave</t>
  </si>
  <si>
    <t>Grupa II. Nabava opreme za telekomunikacije</t>
  </si>
  <si>
    <t xml:space="preserve">Grupa I. Nabava IKT i audiovizualne opreme </t>
  </si>
  <si>
    <t>Nabava IKT i audiovizualne opreme, opreme za telekomunikaciju, videonadzor, sustav protuprovale i sustav kontrole pristupa te poslužiteljske i mrežne infrastrukture za potrebe opremanja "Inkubatora za kreativne tehnologija i IT industriju"</t>
  </si>
  <si>
    <t>03-00-03/2024</t>
  </si>
  <si>
    <t xml:space="preserve">Grupa IV. Nabava rasvjete </t>
  </si>
  <si>
    <t xml:space="preserve">Grupa III.  Opremanje mini kuhinje </t>
  </si>
  <si>
    <t xml:space="preserve">Grupa II. Opremanje caffe bara </t>
  </si>
  <si>
    <t xml:space="preserve">Grupa I.  Nabava namještaja </t>
  </si>
  <si>
    <t>01.04.2024 - 01.07.2024</t>
  </si>
  <si>
    <t xml:space="preserve">Nabava osnovne opreme za potrebe opremanja "Inkubatora za kreativne tehnologije i IT industriju - Energana" </t>
  </si>
  <si>
    <t>03-00-02/2024</t>
  </si>
  <si>
    <t>01.03.2024 - 01.04.2024</t>
  </si>
  <si>
    <t>Izrada detaljnog plana upravljanja za potrebe projekta
"Inkubator za kreativne tehnologije i IT industriju - Energana"</t>
  </si>
  <si>
    <t>03-00-01/2024</t>
  </si>
  <si>
    <t>Upravni odjel za gospodarstvo, razvoj, ekologiju i europske projekte</t>
  </si>
  <si>
    <t>Upravni odjel za komunalni sustav i promet:</t>
  </si>
  <si>
    <t>Odsjek za prometno redarstvo:</t>
  </si>
  <si>
    <t>Korištenje i održavanje sustava automatskog video nadzora nepropisno parkiranih vozila</t>
  </si>
  <si>
    <t>02-06-01/2024</t>
  </si>
  <si>
    <t>Odsjek za prometno redarstvo</t>
  </si>
  <si>
    <t>Odsjek za zajedničku komunalnu djelatnost:</t>
  </si>
  <si>
    <t>01.07.2024 - 30.09.2024</t>
  </si>
  <si>
    <t>Tehnička dokumentacija proširenja javne rasvjete u pothodniku između Ulice Maria Gennaria i Ivekovićeve ulice</t>
  </si>
  <si>
    <t>02-04-39/2024</t>
  </si>
  <si>
    <t>Izrada plana vanjske rasvjete grada Rijeke</t>
  </si>
  <si>
    <t>02-04-38/2024</t>
  </si>
  <si>
    <t>01.10.2024 - 31.12.2024</t>
  </si>
  <si>
    <t>Sanacija crpki i elektro opreme na CS Rikard Benčić</t>
  </si>
  <si>
    <t>02-04-37/2024</t>
  </si>
  <si>
    <t>01.05.2024 - 15.06.2024</t>
  </si>
  <si>
    <t>Rekonstrukcija Opatijske ulice</t>
  </si>
  <si>
    <t>02-04-36/2024</t>
  </si>
  <si>
    <t>15.09.2024 - 31.12.2024</t>
  </si>
  <si>
    <t>VII.</t>
  </si>
  <si>
    <t>Rekonstrukcija Trninine ulice</t>
  </si>
  <si>
    <t>02-04-35/2024</t>
  </si>
  <si>
    <t>Sanacija potpornog zida zgrade u Ulici Milana Rustanbega</t>
  </si>
  <si>
    <t>02-04-34/2024</t>
  </si>
  <si>
    <t>01.06.2024 - 30.09.2024</t>
  </si>
  <si>
    <t>Izrada tehničke dokumentacije za izgradnju prilaznih rampi i pristup šetnici od Ulice Braće Stipčić kod kućnog broja 1 prema Ulici Zdravka Kučića do kućnog broja 58</t>
  </si>
  <si>
    <t>02-04-33/2024</t>
  </si>
  <si>
    <t>01.04.2024 - 30.04.2024</t>
  </si>
  <si>
    <t>Postavljanje senzora buke na postojeće stupove javne rasvjete uz obodno područje terminala Brajdica</t>
  </si>
  <si>
    <t>02-04-32/2024</t>
  </si>
  <si>
    <t>Uređenje sportske lučice - Brgudi</t>
  </si>
  <si>
    <t>02-04-31/2024</t>
  </si>
  <si>
    <t>01.04.2024 - 31.05.2024</t>
  </si>
  <si>
    <t>Izrada projekta uređenja sportske lučice - Brgudi</t>
  </si>
  <si>
    <t>02-04-30/2024</t>
  </si>
  <si>
    <t>Uređenje Volčićevog trga</t>
  </si>
  <si>
    <t>02-04-29/2024</t>
  </si>
  <si>
    <t>01.03.2024 - 31.05.2026</t>
  </si>
  <si>
    <t>Obnova zelenila u gradskim parkovima</t>
  </si>
  <si>
    <t>02-04-28/2024</t>
  </si>
  <si>
    <t>Formiranje novih i obnova postojećih drvoreda na području grada Rijeke</t>
  </si>
  <si>
    <t>02-04-27/2024</t>
  </si>
  <si>
    <t>Uređenje igrališta kod OŠ Nikola Tesla</t>
  </si>
  <si>
    <t>02-04-26/2024</t>
  </si>
  <si>
    <t>Rekonstrukcija skate parka Krnjevo</t>
  </si>
  <si>
    <t>02-04-25/2024</t>
  </si>
  <si>
    <t>Održavanje i isticanje zastava u 2025. godini</t>
  </si>
  <si>
    <t>02-04-24/2024</t>
  </si>
  <si>
    <t>Privremeni priključci za potrebe održavanja raznih manifestacija (montaža, demontaža, dežurstvo)  u 2025. godini</t>
  </si>
  <si>
    <t>02-04-23/2024</t>
  </si>
  <si>
    <t>Nadzor sanacije divljih odlagališta i prateća dokumentacija u 2024. godini</t>
  </si>
  <si>
    <t>02-04-22/2024</t>
  </si>
  <si>
    <t>Sanacija divljih odlagališta: Mario Genarri, Rujevica i Mihaćeva Draga u 2024. godini</t>
  </si>
  <si>
    <t>02-04-21/2024</t>
  </si>
  <si>
    <t>Zaštita hortikulture na području grada Rijeke u 2024. godini</t>
  </si>
  <si>
    <t>02-04-20/2024</t>
  </si>
  <si>
    <t>02-04-19/2024</t>
  </si>
  <si>
    <t>Održavanje trgova i stubišta na području grada Rijeke za 2024. godinu</t>
  </si>
  <si>
    <t>02-04-18/2024</t>
  </si>
  <si>
    <t>01.04.2024 - 02.05.2024</t>
  </si>
  <si>
    <t>Nabava sprava za dječja igrališta u 2024. godini</t>
  </si>
  <si>
    <t>02-04-17/2024</t>
  </si>
  <si>
    <t>01.04.2024 - 30.11.2024</t>
  </si>
  <si>
    <t>Održavanje hortikulture i uklanjanje otpada na pomorskom dobru od Pećina do Preluka</t>
  </si>
  <si>
    <t>02-04-16/2024</t>
  </si>
  <si>
    <t>15.10.2024 - 31.01.2025</t>
  </si>
  <si>
    <t>Radovi iluminacije i dekoracije za Božićne i novogodišnje blagdane za 2024. godinu</t>
  </si>
  <si>
    <t>02-04-15/2024</t>
  </si>
  <si>
    <t>Prioritetna sanacija plaža na području grada Rijeke za 2024. godinu</t>
  </si>
  <si>
    <t>02-04-14/2024</t>
  </si>
  <si>
    <t>Dohranjivanje plaža šljunkom za 2024. godinu</t>
  </si>
  <si>
    <t>02-04-13/2024</t>
  </si>
  <si>
    <t>01.04.2024 - 31.12.2025</t>
  </si>
  <si>
    <t>Radovi na održavanju objekata i uređaja na plažama (građevinsko-obrtnički radovi) na 2 godine</t>
  </si>
  <si>
    <t>02-04-12/2024</t>
  </si>
  <si>
    <t>Uređenje plažnog pojasa kampa Preluk</t>
  </si>
  <si>
    <t>02-04-11/2024</t>
  </si>
  <si>
    <t>Usluga nadzora nad provedbom programa zaštite divljači za 2024. godinu</t>
  </si>
  <si>
    <t>02-04-10/2024</t>
  </si>
  <si>
    <t>Održavanje kamera na javnim površinama za 2024. godinu</t>
  </si>
  <si>
    <t>02-04-09/2024</t>
  </si>
  <si>
    <t>Provedba programa zaštite divljači - lovačko društvo za 2024. godinu</t>
  </si>
  <si>
    <t>02-04-08/2024</t>
  </si>
  <si>
    <t>Postava 1 kamere po lokacijama; u Ulici Brig južno od kućnog broja 45, južno od kućnog broja 11 u Ulici Soldanac, u Ulici Petorice strijeljanih kod kućnog broja 2, u Ulici Grobnička cesta kod kućnog broja 12</t>
  </si>
  <si>
    <t>02-04-07/2024</t>
  </si>
  <si>
    <t>Dekoriranje grada za manifestacije za 2025. godinu</t>
  </si>
  <si>
    <t>02-04-06/2024</t>
  </si>
  <si>
    <t>Postavljanje i održavanje izložbenih panoa za 2025. godinu</t>
  </si>
  <si>
    <t>02-04-05/2024</t>
  </si>
  <si>
    <t>Grupa II - Stajalište Osječka zaobilaznica - pravac grad</t>
  </si>
  <si>
    <t>Grupa I - Stajalište Laginjina</t>
  </si>
  <si>
    <t>01.04.2024 - 31.07.2024</t>
  </si>
  <si>
    <t xml:space="preserve">Izrada, dobava i postava autobusnih čekaonica </t>
  </si>
  <si>
    <t>02-04-04/2024</t>
  </si>
  <si>
    <t>Geodetske usluge za 2024. godinu</t>
  </si>
  <si>
    <t>02-04-03/2024</t>
  </si>
  <si>
    <t>Održavanje autobusnih čekaonica, oznaka stajališta, city lighta, reklamnih stupova i plana grada, oglasnih površina za potrebe mjesnih odbora i ploča riječkih šetnica na području grada Rijeke za 2024. godinu</t>
  </si>
  <si>
    <t>02-04-02/2024</t>
  </si>
  <si>
    <t>15.03.2024 - 15.04.2024</t>
  </si>
  <si>
    <t>Nabava zastava za 2024. godinu</t>
  </si>
  <si>
    <t>02-04-01/2024</t>
  </si>
  <si>
    <t>Odsjek za zajedničku komunalnu djelatnost</t>
  </si>
  <si>
    <t>Odsjek za plan, razvoj i gradnju infrastrukture i promet:</t>
  </si>
  <si>
    <t>01.02.2024 - 30.06.2024</t>
  </si>
  <si>
    <t>Usluga čuvanja imovine i osoba za objekt sortirnica na Mihačevoj dragi</t>
  </si>
  <si>
    <t>02-01-30/2024</t>
  </si>
  <si>
    <t>15.05.2024 - 15.05.2029</t>
  </si>
  <si>
    <t>Usluga upravljanja Sortirnicom Mihačeva draga - ponovljeni postupak</t>
  </si>
  <si>
    <t>02-01-29/2024</t>
  </si>
  <si>
    <t>01.11.2024 - 01.05.2025</t>
  </si>
  <si>
    <t>Usluga stručnog nadzora i koordinatora zaštite na radu nad Građenjem - Revitalizaciji pješačkog mosta Žakalj</t>
  </si>
  <si>
    <t>02-01-28/2024</t>
  </si>
  <si>
    <t>VIII.</t>
  </si>
  <si>
    <t>Izvođenje radova na Građenju - Revitalizaciji pješačkog mosta Žakalj</t>
  </si>
  <si>
    <t>02-01-27/2024</t>
  </si>
  <si>
    <t>15.01.2024 - 20.07.2024</t>
  </si>
  <si>
    <t>Geodetske usluge na izgradnji/rekonstrukciji kolno-pristupnog puta na Biviu</t>
  </si>
  <si>
    <t>02-01-26/2024</t>
  </si>
  <si>
    <t>01.07.2024 - 31.12.2024</t>
  </si>
  <si>
    <t>Usluga izrade projektne dokumentacije za izgradnju kompostane</t>
  </si>
  <si>
    <t>02-01-25/2024</t>
  </si>
  <si>
    <t>01.08.2024 - 01.12.2024</t>
  </si>
  <si>
    <t>Geodetske usluge za Ulicu planske oznake OU4-a faza II na Martinkovcu</t>
  </si>
  <si>
    <t>02-01-24/2024</t>
  </si>
  <si>
    <t>Usluga stručnog nadzora i koordinatora zaštite na radu na Ulici planske oznake OU4-a faza II na Martinkovcu</t>
  </si>
  <si>
    <t>02-01-23/2024</t>
  </si>
  <si>
    <t>Izvođenje radova na Ulici planske oznake OU4-a faza II na Martinkovcu</t>
  </si>
  <si>
    <t>02-01-22/2024</t>
  </si>
  <si>
    <t>01.12.2024 - 01.08.2025</t>
  </si>
  <si>
    <t>Izvođenje radova na spoju ulica Dinka Šimunovića i Andrije Mohorovičića</t>
  </si>
  <si>
    <t>02-01-21/2024</t>
  </si>
  <si>
    <t>Geodetske usluge za spoj ulica Dinka Šimunovića i Andrije Mohorovičića</t>
  </si>
  <si>
    <t>02-01-20/2024</t>
  </si>
  <si>
    <t>Usluga stručnog nadzora i koordinatora zaštite na radu na izgradnji spoja ulica Dinka Šimunovića i Andrije Mohorovičića</t>
  </si>
  <si>
    <t>02-01-19/2024</t>
  </si>
  <si>
    <t>01.06.2024 - 01.09.2024</t>
  </si>
  <si>
    <t>Usluga izrade projektne dokumentacije za spoj ulica Dinka Šimunovića i Andrije Mohorovičića</t>
  </si>
  <si>
    <t>02-01-18/2024</t>
  </si>
  <si>
    <t>01.04.2024 - 28.02.2025</t>
  </si>
  <si>
    <t>Geodetske usluge za nerazvrstanu cestu za pristup RIO Kantrida II faza</t>
  </si>
  <si>
    <t>02-01-17/2024</t>
  </si>
  <si>
    <t>Usluga stručnog nadzora i koordinatora zaštite na radu na nerazvrstanoj cesti za pristup RIO Kantrida II faza</t>
  </si>
  <si>
    <t>02-01-16/2024</t>
  </si>
  <si>
    <t>Izvođenje radova na nerazvrstanoj cesti za pristup RIO Kantrida II faza</t>
  </si>
  <si>
    <t>02-01-15/2024</t>
  </si>
  <si>
    <t>01.11.2024 - 01.06.2025</t>
  </si>
  <si>
    <t>Geodetske usluge za pješačku površinu PP1 na Krnjevu</t>
  </si>
  <si>
    <t>02-01-14/2024</t>
  </si>
  <si>
    <t>Usluga stručnog nadzora i koordinatora zaštite na radu nad izvođenjem radova na izgradnji pješačke površine PP1 na Krnjevu</t>
  </si>
  <si>
    <t>02-01-13/2024</t>
  </si>
  <si>
    <t>Izvođenje radova na izgradnji pješačke površine PP1 na Krnjevu</t>
  </si>
  <si>
    <t>02-01-12/2024</t>
  </si>
  <si>
    <t>01.05.2024 - 01.11.2024</t>
  </si>
  <si>
    <t>Obnova projektne dokumentacije za rekonstrukciju Ulice Petra Kobeka planske oznake OU2</t>
  </si>
  <si>
    <t>02-01-11/2024</t>
  </si>
  <si>
    <t>Geodetske usluge za građevinu Revitalizacija pješačkog mosta Žakalj</t>
  </si>
  <si>
    <t>02-01-10/2024</t>
  </si>
  <si>
    <t>Grupa II. Tisak</t>
  </si>
  <si>
    <t>Grupa I. Dizajn i grafička priprema</t>
  </si>
  <si>
    <t>01.07.2024 - 01.10.2024</t>
  </si>
  <si>
    <t xml:space="preserve">Izobrazno - informativne aktivnosti o održivom gospodarenju otpadom - usluge dizajna i grafičke pripreme te tisak promotivnog materijala 
</t>
  </si>
  <si>
    <t>02-01-09/2024</t>
  </si>
  <si>
    <t>01.03.2024 - 01.10.2024</t>
  </si>
  <si>
    <t>Usluga izrade projektne dokumentacije za izgradnju reciklažnog dvorišta na istočnom dijelu grada</t>
  </si>
  <si>
    <t>02-01-08/2024</t>
  </si>
  <si>
    <t>01.03.2024 - 01.06.2024</t>
  </si>
  <si>
    <t>Usluga izrade tehničke dokumentacije za izgradnju privremenih kružnih raskrižja - rekonstrukcija križanja GUVb na Martinkovcu</t>
  </si>
  <si>
    <t>02-01-07/2024</t>
  </si>
  <si>
    <t>01.03.2024 - 01.03.2025</t>
  </si>
  <si>
    <t>Građevinski radovi urbanističkog uređenja po lokacijama za nadzemne spremnike - Sustav gospodarenja otpadom od vrata do vrata</t>
  </si>
  <si>
    <t>02-01-06/2024</t>
  </si>
  <si>
    <t>01.09.2024 - 31.12.2024</t>
  </si>
  <si>
    <t>Građevinski radovi urbanističkog uređenja po lokacijama za ugradnju ukopanih spremnika - Sustav gospodarenja otpadom od vrata do vrata</t>
  </si>
  <si>
    <t>02-01-05/2024</t>
  </si>
  <si>
    <t>01.03.2024 - 01.07.2024</t>
  </si>
  <si>
    <t>Usluga izrade projektne dokumentacije za smještaj ukopanih spremnika na lokacijama - Sustav gospodarenja otpadom od vrata do vrata</t>
  </si>
  <si>
    <t>02-01-04/2024</t>
  </si>
  <si>
    <t>01.10.2024 - 01.05.2025</t>
  </si>
  <si>
    <t>Geodetske usluge za građevinu Gradska ulica oznake GU-3 na Diračju</t>
  </si>
  <si>
    <t>02-01-03/2024</t>
  </si>
  <si>
    <t>Usluga stručnog nadzora i kooridinatora zaštite na radu na građevini Gradska ulica oznake GU-3 na Diračju</t>
  </si>
  <si>
    <t>02-01-02/2024</t>
  </si>
  <si>
    <t>Izvođenje radova na građevini Gradska ulica oznake GU-3 na Diračju</t>
  </si>
  <si>
    <t>02-01-01/2024</t>
  </si>
  <si>
    <t>Odsjek za plan, razvoj i gradnju infrastrukture i promet</t>
  </si>
  <si>
    <t>Upravni odjel za komunalni sustav i promet</t>
  </si>
  <si>
    <t>Upravni odjel za urbanizam, prostorno uređenje i graditeljstvo:</t>
  </si>
  <si>
    <t>Odsjek za urbanizam:</t>
  </si>
  <si>
    <t>01.02.2024 - 31.05.2024</t>
  </si>
  <si>
    <t>PREG BEZ PRET OBJ MV</t>
  </si>
  <si>
    <t>Izrada idejnog rješenja ugostiteljsko-turističkog kompleksa u zoni Turanj</t>
  </si>
  <si>
    <t>01-01-03/2024</t>
  </si>
  <si>
    <t>Izrada izvedbenog projekta uređenja unutarnjeg Trga Žabica</t>
  </si>
  <si>
    <t>01-01-02/2024</t>
  </si>
  <si>
    <t>Izrada prometne studije središnjeg područja grada Rijeke (zajednička nabava sa Hrvatskim cestama)</t>
  </si>
  <si>
    <t>01-01-01/2024</t>
  </si>
  <si>
    <t>Odsjek za urbanizam</t>
  </si>
  <si>
    <t>Upravni odjel za urbanizam, prostorno uređenje i graditeljstvo</t>
  </si>
  <si>
    <t>1</t>
  </si>
  <si>
    <t xml:space="preserve">Planirano trajanje ugovora/okvirnog sporazuma </t>
  </si>
  <si>
    <t>Planirani početak postupka</t>
  </si>
  <si>
    <t xml:space="preserve">Financira li se ugovor ili okvirni sporazum iz fondova EU? </t>
  </si>
  <si>
    <t xml:space="preserve">Ugovor/ 
okvirni sporazum </t>
  </si>
  <si>
    <t>Predmet podijeljen na grupe</t>
  </si>
  <si>
    <t xml:space="preserve">Vrsta postupka nabave </t>
  </si>
  <si>
    <t>Planirana vrijednost nabave</t>
  </si>
  <si>
    <t>Procijenjena vrijednost nabave
(bez PDV-a)</t>
  </si>
  <si>
    <t>CPV oznaka</t>
  </si>
  <si>
    <t>Predmet nabave</t>
  </si>
  <si>
    <t>Upravni odjel/
Evidencijski broj nabave</t>
  </si>
  <si>
    <t>PRVE IZMJENE I DOPUNE PLANA NABAVE GRADA RIJEKE ZA 2024. GODINU</t>
  </si>
  <si>
    <t xml:space="preserve">I. izmjene i dopune           </t>
  </si>
  <si>
    <t>I. izmjene i dopune
03-00-06/2024</t>
  </si>
  <si>
    <t>I. izmjene i dopune
02-01-31/2024</t>
  </si>
  <si>
    <t xml:space="preserve">Obnova projektne dokumentacije za građenje Gradske ulice oznake GU-3 na Diračju - ponovljeni postupak
</t>
  </si>
  <si>
    <t>01.03.2024 - 31.08.2024</t>
  </si>
  <si>
    <t>I. izmjene i dopune
02-04-40/2024</t>
  </si>
  <si>
    <t>Održavanje i isticanje zastava u 2024. godini - ponovljeni postupak</t>
  </si>
  <si>
    <t>10.03.2024 - 31.12.2024</t>
  </si>
  <si>
    <t>I. izmjene i dopune
01-01-04/2024</t>
  </si>
  <si>
    <t xml:space="preserve">Usluga geotehničkih istraživanja i izrade elaborata za dogradnju dječjeg vrtića Galeb </t>
  </si>
  <si>
    <t>I. izmjene i dopune
17-00-16/2024</t>
  </si>
  <si>
    <t>Odštopavanje kanalizacije u objektima u vlasništvu Grada Rijeke</t>
  </si>
  <si>
    <t>05.02.2024 - 29.02.2024</t>
  </si>
  <si>
    <t>15.03.2024 - 15.03.2025</t>
  </si>
  <si>
    <t>I. izmjene i dopune
02-04-41/2024</t>
  </si>
  <si>
    <t>Ispitivanje statičke stabilnosti i antikorozivne zaštite Mosta hrvatskih branitelja</t>
  </si>
  <si>
    <t>15.08.2024 - 31.12.2024</t>
  </si>
  <si>
    <t>Odsjek za kulturu</t>
  </si>
  <si>
    <t>Odsjek za kulturu:</t>
  </si>
  <si>
    <t>I. izmjene i dopune
06-02-01/2024</t>
  </si>
  <si>
    <t>I. izmjene i dopune
06-02-02/2024</t>
  </si>
  <si>
    <t>I. izmjene i dopune
06-02-03/2024</t>
  </si>
  <si>
    <t>I. izmjene i dopune
06-02-04/2024</t>
  </si>
  <si>
    <t>I. izmjene i dopune
06-02-05/2024</t>
  </si>
  <si>
    <t>I. izmjene i dopune
06-02-06/2024</t>
  </si>
  <si>
    <t>I. izmjene i dopune
06-02-07/2024</t>
  </si>
  <si>
    <t>I. izmjene i dopune
06-02-08/2024</t>
  </si>
  <si>
    <t>I. izmjene i dopune
06-02-09/2024</t>
  </si>
  <si>
    <t>I. izmjene i dopune
06-02-10/2024</t>
  </si>
  <si>
    <t>I. izmjene i dopune
06-02-11/2024</t>
  </si>
  <si>
    <t>I. izmjene i dopune
06-02-12/2024</t>
  </si>
  <si>
    <t>I. izmjene i dopune
06-02-13/2024</t>
  </si>
  <si>
    <t>I. izmjene i dopune
06-02-14/2024</t>
  </si>
  <si>
    <t>I. izmjene i dopune
06-02-15/2024</t>
  </si>
  <si>
    <t>I. izmjene i dopune
06-02-16/2024</t>
  </si>
  <si>
    <t>I. izmjene i dopune
06-02-17/2024</t>
  </si>
  <si>
    <t>I. izmjene i dopune
06-02-18/2024</t>
  </si>
  <si>
    <t>I. izmjene i dopune
06-02-19/2024</t>
  </si>
  <si>
    <t>Monitoring konstrukcije kosog zvonika na Trgu Vele Crikve</t>
  </si>
  <si>
    <t>Prezentacija zida na Klobučarevićevom trgu</t>
  </si>
  <si>
    <t>Izrada glavnog projekta pristupne rampe za pristup invalida - M/B Galeb</t>
  </si>
  <si>
    <t>Dobava i montaža pristupne rampe za pristup invalida - M/B Galeb</t>
  </si>
  <si>
    <t>Izrada maritimne studije za privez broda Galeb u riječki akvatorij</t>
  </si>
  <si>
    <t>Usluga izrade kulturne strategije Grada Rijeke</t>
  </si>
  <si>
    <t>Nabava opreme stalnog muzejskog postava za m/b Galeb</t>
  </si>
  <si>
    <t>Radovi na adaptaciji prizemlja zgrade Filodrammatice - Projekt Povežimo se baštinom</t>
  </si>
  <si>
    <t>Oprema za prizemlje Filodrammatice - projekt Povežimo se baštinom</t>
  </si>
  <si>
    <t>01.11.2024 - 31.12.2024</t>
  </si>
  <si>
    <t>15.02.2024 - 01.05.2024</t>
  </si>
  <si>
    <t>01.08.2024 - 31.12.2024</t>
  </si>
  <si>
    <t>01.05.2024 - 01.07.2024</t>
  </si>
  <si>
    <t>01.02.2024 - 01.05.2024</t>
  </si>
  <si>
    <t>09.01.2024 - 31.01.2024</t>
  </si>
  <si>
    <t>I. izmjene i dopune
11-00-07/2024</t>
  </si>
  <si>
    <t>Održavanje softvera Linux i cPanel za 2024. - ponovljeni postupak</t>
  </si>
  <si>
    <t>20.02.2024 - 19.02.2025</t>
  </si>
  <si>
    <t>45112712 39298300</t>
  </si>
  <si>
    <t>I. izmjene i dopune
10-00-22/2024</t>
  </si>
  <si>
    <t>31.01.2024 - 11.02.2024</t>
  </si>
  <si>
    <t>I. izmjene i dopune
17-00-17/2024</t>
  </si>
  <si>
    <t>12.02.2024 - 15.05.2024</t>
  </si>
  <si>
    <t>Usluga stručnog nadzora i koordinatora zaštite na radu nad izvođenjem radova EO PPO Radost</t>
  </si>
  <si>
    <t>32322000
39150000</t>
  </si>
  <si>
    <t>I. izmjene i dopune
17-00-18/2024</t>
  </si>
  <si>
    <t>Izvođenje građevinskih radova održavanja i hitnih intervencija u zgradama i prostorima u samovlasništvu i većinskom vlasništvu Grada Rijeke na razdoblje od 1 godine</t>
  </si>
  <si>
    <t>OKVIRNI OTV MV</t>
  </si>
  <si>
    <t>02.04.2024 - 02.04.2025</t>
  </si>
  <si>
    <t>I. izmjene i dopune
17-00-19/2024</t>
  </si>
  <si>
    <t>Dobava i ugradnja novih radijatora sportske dvorane OŠ Pehlin</t>
  </si>
  <si>
    <t>12.02.2024 - 29.02.2024</t>
  </si>
  <si>
    <t>01.04.2024 - 31.03.2026</t>
  </si>
  <si>
    <t>I. izmjene i dopune
10-00-23/2024</t>
  </si>
  <si>
    <t>Usluga organizacije konferencije Women's Weekend 2024.</t>
  </si>
  <si>
    <t>07.03.2024 - 10.03.2024</t>
  </si>
  <si>
    <t>19.02.2024 - 18.04.2024</t>
  </si>
  <si>
    <t>I. izmjene i dopune
17-00-20/2024</t>
  </si>
  <si>
    <t>01.04.2024 - 30.08.2024</t>
  </si>
  <si>
    <t>Usluga stručnog nadzora nad radovima na adaptaciji prizemlja zgrade Filodrammatice - Projekt Povežimo se baštinom</t>
  </si>
  <si>
    <t>Nabava uredskog namještaja</t>
  </si>
  <si>
    <t>20.03.2024 - 30.06.2024</t>
  </si>
  <si>
    <t>I. izmjene i dopune
09-00-15/2024</t>
  </si>
  <si>
    <t>Izvođenje radova na nerazvrstanoj cesti za pristup RIO Kantrida II faza (zajednička nabava: Grad Rijeka, VIK, Energo, HEP)</t>
  </si>
  <si>
    <t>Usluga stručnog nadzora i koordinatora zaštite na radu na nerazvrstanoj cesti za pristup RIO Kantrida II faza (zajednička nabava: Grad Rijeka, VIK, Energo, HEP)</t>
  </si>
  <si>
    <t>Geodetske usluge na izgradnji/rekonstrukciji kolno-pristupnog puta na Biviu (zajednička nabava: Grad Rijeka i VIK)</t>
  </si>
  <si>
    <t>PREG BEZ PRET OBJ VV</t>
  </si>
  <si>
    <t>I. izmjene i dopune
11-00-08/2024</t>
  </si>
  <si>
    <t>03121000</t>
  </si>
  <si>
    <t xml:space="preserve"> Sanacija zidova u osnovnim školama</t>
  </si>
  <si>
    <t>15.03.2024 - 01.05.2024</t>
  </si>
  <si>
    <t xml:space="preserve">Izrada modela upravljanja i poslovnog plana za potrebe projekta "Inkubator za kreativne tehnologije i IT industriju - Energana"   </t>
  </si>
  <si>
    <t>10.03.2024 - 10.06.2024</t>
  </si>
  <si>
    <t>I. izmjene i dopune
17-00-21/2024</t>
  </si>
  <si>
    <t>I. izmjene i dopune
02-04-42/2024</t>
  </si>
  <si>
    <t>Uređenje sunčališta i staze na plaži Glavanovo u Rijeci</t>
  </si>
  <si>
    <t>09.04.2024 - 31.12.2024</t>
  </si>
  <si>
    <t>26.02.2024 - 26.03.2024</t>
  </si>
  <si>
    <t>01.03.2024 - 28.02.2025</t>
  </si>
  <si>
    <t>I. izmjene i dopune
06-02-20/2024</t>
  </si>
  <si>
    <t>Provedba programa zaštite divljači za 2024. godinu</t>
  </si>
  <si>
    <t>I. izmjene i dopune
03-00-07/2024</t>
  </si>
  <si>
    <t>I. izmjene i dopune
03-00-08/2024</t>
  </si>
  <si>
    <t>01.04.2024 - 01.06.2024</t>
  </si>
  <si>
    <t>01.05.2024 - 28.02.2025</t>
  </si>
  <si>
    <t xml:space="preserve">I. izmjene i dopune
</t>
  </si>
  <si>
    <t>02.05.2024 - 02.09.2024</t>
  </si>
  <si>
    <t>01.04.2024 - 01.04.2025</t>
  </si>
  <si>
    <t>I. izmjene i dopune
17-00-22/2024</t>
  </si>
  <si>
    <t>I. izmjene i dopune
17-00-23/2024</t>
  </si>
  <si>
    <t>I. izmjene i dopune
17-00-24/2024</t>
  </si>
  <si>
    <t>I. izmjene i dopune
17-00-25/2024</t>
  </si>
  <si>
    <t xml:space="preserve">Radovi na uređenju stana broj 7 na adresi Karasova 10 </t>
  </si>
  <si>
    <t>Izrada projektne dokumentacije sanacije panik rasvjete zgrade HNK Ivana pl. Zajca u Rijeci</t>
  </si>
  <si>
    <t>Izvođenje radova na sustavu ventilacije u prostoru praonice rublja u PPO Kvarner</t>
  </si>
  <si>
    <t>Dobava i ugradnja bojlera u podstanici sportske dvorane OŠ Pehlin</t>
  </si>
  <si>
    <t>01.03.2024 - 30.04.2024</t>
  </si>
  <si>
    <t>01.03.2024 - 05.04.2024</t>
  </si>
  <si>
    <t>01.03.2024 - 15.04.2024</t>
  </si>
  <si>
    <t>11.03.2024 - 21.03.2024</t>
  </si>
  <si>
    <t>Grupa II. - PSB Usluga revizije projekta Povežimo se baštinom</t>
  </si>
  <si>
    <t>Usluga revizije EU projekata Turistička valorizacija reprezentativnih spomenika riječke industrijske baštine i Povežimo se baštinom</t>
  </si>
  <si>
    <t xml:space="preserve">Grupa I. - TV Usluga revizije projekta ukupnog integriranog programa Turistička valorizacija reprezentativnih spomenika </t>
  </si>
  <si>
    <t>Nabave komunikacijske opreme za brod Galeb</t>
  </si>
  <si>
    <t>Uređenje i opremanje poduzetničkog informativnog centra - RiHub</t>
  </si>
  <si>
    <t>01.06.2024 - 31.12.2024</t>
  </si>
  <si>
    <t>I. izmjene i dopune
03-00-09/2024</t>
  </si>
  <si>
    <t>15.03.2024 - 02.12.2024</t>
  </si>
  <si>
    <t>I. izmjene i dopune
02-04-43/2024</t>
  </si>
  <si>
    <t>Izrada Plana uklanjanja otpada te stručni nadzor nad uklanjanjem otpada odbačenog u okoliš u 2024. godini</t>
  </si>
  <si>
    <t>I. izmjene i dopune
17-00-26/2024</t>
  </si>
  <si>
    <t>Fasaderski radovi u poslovnom prostoru na adresi Pehlin 58</t>
  </si>
  <si>
    <t>02.04.2024 - 02.05.2024</t>
  </si>
  <si>
    <t>Sanacija lokacija onečišćenih otpadom odbačenim u okoliš na području grada Rijeke u 2024. godini</t>
  </si>
  <si>
    <t>15.04.2024 - 31.12.2024</t>
  </si>
  <si>
    <t>Zaštita hortikulture na području grada Rijeke u 2024. godini - ponovljeni postupak</t>
  </si>
  <si>
    <t>Program zaštite okoliša grada Rijeke za razdoblje 2024.-2028. godine</t>
  </si>
  <si>
    <t>Energetska obnova HKD na Sušaku - idejno rješenje</t>
  </si>
  <si>
    <t>Energetska obnova HKD na Sušaku - glavni projekt</t>
  </si>
  <si>
    <t>Preseljenje Klimtovih slika - izrada snimke postojećeg stanja stropa 3D skeniranjem</t>
  </si>
  <si>
    <t>Usluga podrške održavanja i rekonfiguracije telefonske centrale u ustanovama za kulturu - Korzo 16</t>
  </si>
  <si>
    <t>11.03.2024 - 24.04.2024</t>
  </si>
  <si>
    <t>11.03.2024 - 10.05.2024</t>
  </si>
  <si>
    <t xml:space="preserve">Stolarski radovi u poslovnom prostoru na adresi Adamićeva 6a - treći ponovljeni postupak </t>
  </si>
  <si>
    <t>I. izmjene i dopune
17-00-27/2024</t>
  </si>
  <si>
    <t>Radovi na izradi betonskog okvira staklenika za Dječji dom "Tić", Beli Kamik 11</t>
  </si>
  <si>
    <t>18.03.2024 - 25.03.2024</t>
  </si>
  <si>
    <r>
      <rPr>
        <sz val="12"/>
        <color rgb="FFFF0000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Uređenje Volčićevog trga</t>
    </r>
  </si>
  <si>
    <t>I. izmjene i dopune
17-00-28/2024</t>
  </si>
  <si>
    <t>20.03.2024 - 03.05.2024</t>
  </si>
  <si>
    <t>Upravni odjel za zdravstvo, socijalnu zaštitu i unapređenje kvalitete života</t>
  </si>
  <si>
    <t>Upravni odjel za zdravstvo, socijalnu zaštitu i unapređenje kvalitete života:</t>
  </si>
  <si>
    <t>Upravni odjel za gradsku imovinu</t>
  </si>
  <si>
    <t>04.03.2024 - 31.07.2024</t>
  </si>
  <si>
    <t>Radovi na održavanju objekata i uređaja na plažama (građevinsko-obrtnički radovi)</t>
  </si>
  <si>
    <t>Odsjek za sport i tehničku kulturu</t>
  </si>
  <si>
    <t>Odsjek za sport i tehničku kulturu:</t>
  </si>
  <si>
    <t>I. izmjene i dopune
07-00-01/2024</t>
  </si>
  <si>
    <t>Usluga prijevoza sportaša grada Rijeke na međunarodno rukometno natjecanje na Quirinus cup u Neuss, Njemačka</t>
  </si>
  <si>
    <t>16.05.2024 - 20.05.2024</t>
  </si>
  <si>
    <t>I. izmjene i dopune
06-02-21/2024</t>
  </si>
  <si>
    <t>Usluga podrške održavanja i rekonfiguracije telefonske centrale u ustanovama za kulturu - Korzo 16 - ponovljeni postupak</t>
  </si>
  <si>
    <t>15.03.2024 - 14.03.2025</t>
  </si>
  <si>
    <t>22.04.2024 - 22.07.2024</t>
  </si>
  <si>
    <t>18.03.2024 - 16.05.2024</t>
  </si>
  <si>
    <t>Grupa l. Sanacija potpornog zida u okućnici  OŠ Turnić</t>
  </si>
  <si>
    <t>Grupa ll. Sanacija vanjskog zida školskog igrališta OŠ Škurinje</t>
  </si>
  <si>
    <t>Nabava radova na sanaciji šteta nakon bujične poplave  na objektima u kompleksu Benčić u Rijeci - ponovljeni postupak - Grupa I.  Nabava radova na popravku stolarije u objektima  u kompleksu Benčić nakon bujične poplave</t>
  </si>
  <si>
    <t>Nabava radova hitne intervencije - sanacija puknuća toplovoda kod HNK</t>
  </si>
  <si>
    <t>Nabava usluge stručnog nadzora nad izvođenjem radova strojarskih (termotehničkih) instalacija i elektrotehničkih instalacija Data centra za potrebe opremanja "Inkubatora za kreativne tehnologije i IT industriju - Energana"</t>
  </si>
  <si>
    <t>Obnova Teatrina - usluga izrade projekta obnove</t>
  </si>
  <si>
    <t>Obnova Teatrina - radovi adaptacije prostora</t>
  </si>
  <si>
    <t>Projektna dokumentacija za premještanje spomenika radi izgradnje stanova u Zametskoj ulici (po modelu POS-a)</t>
  </si>
  <si>
    <t>Nabava radova na sanaciji šteta nakon bujične poplave na objektima u kompleksu Benčić u Rijeci - Grupa I Nabava radova na popravku stolarije u objektima u kompleksu Benčić nakon bujične poplave - 2. ponovljeni postupak</t>
  </si>
  <si>
    <t>Usluga sanacije oštećenja svjetlovodnih kabela grada Rijeke SVK-41, SVK-47</t>
  </si>
  <si>
    <t>08.04.2024 - 06.05.2024</t>
  </si>
  <si>
    <t>I. izmjene i dopune
11-00-09/2024</t>
  </si>
  <si>
    <t>I. izmjene i dopune
06-02-22/2024</t>
  </si>
  <si>
    <t>Usluga stručnog nadzora i koordinatora zaštite na radu nad izvođenjem elektroinstalaterskih radova na izgradnji solarnih elektrana - OŠ Eugen Kumičić, OŠ Gornja Vežica, OŠ Srdoči, PPO Krnjevo i PPO Galeb</t>
  </si>
  <si>
    <t>I. izmjene i dopune
17-00-29/2024</t>
  </si>
  <si>
    <t>Usluge preseljenja stvari iz stanova i poslovnih prostora u vlasništvu Grada Rijeke te iz stanova i poslovnih prostora u vlasništvu ovršenika u postupcima prisilne naplate u 2024./2025. godini</t>
  </si>
  <si>
    <t>01.04.2024 - 31.03.2025</t>
  </si>
  <si>
    <t>I. izmjene i dopune
17-00-30/2024</t>
  </si>
  <si>
    <t>Radovi na ugradnji plinskog kondenzacijskog uređaja za grijanje u PPO Maestral</t>
  </si>
  <si>
    <t>08.04.2024 - 07.06.2024</t>
  </si>
  <si>
    <t>Izrada idejnog rješenja za uređenje javne površine postojeće sportsko-obrazovne zone Trsat</t>
  </si>
  <si>
    <t>01.03.2024 - 01.05.2024</t>
  </si>
  <si>
    <t>Usluga održavanja winGPS licenci i sustava s proširenim održavanjem</t>
  </si>
  <si>
    <r>
      <t xml:space="preserve">Temeljem članka 28. Zakona o javnoj nabavi ("Narodne novine" broj 120/2016 i 114/2022), </t>
    </r>
    <r>
      <rPr>
        <sz val="12"/>
        <color theme="1"/>
        <rFont val="Calibri"/>
        <family val="2"/>
        <charset val="238"/>
      </rPr>
      <t>članka 3. Pravilnika o planu nabave, registru ugovora, prethodnom savjetovanju i analizi tržišta u javnoj nabavi ("Narodne novine" broj 101/2017, 144/2020 i 30/2023)</t>
    </r>
    <r>
      <rPr>
        <sz val="12"/>
        <rFont val="Calibri"/>
        <family val="2"/>
        <charset val="238"/>
      </rPr>
      <t xml:space="preserve"> i članka 58. Statuta Grada Rijeke ("Službene novine Primorsko-goranske županije" broj 24/09, 11/10 i 5/13 i "Službene novine Grada Rijeke" broj 7/14, 12/17, 9/18, 11/18 – pročišćeni tekst, 2/20 i 3/21), Gradonačelnik Grada Rijeke, 25. ožujka 2024. godine donio 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</si>
</sst>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Narrow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Arial Narrow"/>
      <family val="2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trike/>
      <sz val="12"/>
      <name val="Calibri"/>
      <family val="2"/>
      <charset val="238"/>
    </font>
    <font>
      <strike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D9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rgb="FF000000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2" fillId="0" borderId="0"/>
  </cellStyleXfs>
  <cellXfs count="503">
    <xf numFmtId="0" fontId="0" fillId="0" borderId="0" xfId="0"/>
    <xf numFmtId="0" fontId="19" fillId="0" borderId="0" xfId="42" applyFont="1" applyBorder="1"/>
    <xf numFmtId="4" fontId="19" fillId="0" borderId="0" xfId="42" applyNumberFormat="1" applyFont="1" applyBorder="1" applyAlignment="1">
      <alignment horizontal="right"/>
    </xf>
    <xf numFmtId="4" fontId="19" fillId="0" borderId="0" xfId="42" applyNumberFormat="1" applyFont="1" applyBorder="1" applyAlignment="1">
      <alignment horizontal="center"/>
    </xf>
    <xf numFmtId="2" fontId="19" fillId="0" borderId="0" xfId="42" applyNumberFormat="1" applyFont="1" applyFill="1" applyBorder="1" applyAlignment="1">
      <alignment horizontal="center"/>
    </xf>
    <xf numFmtId="2" fontId="19" fillId="0" borderId="0" xfId="42" applyNumberFormat="1" applyFont="1" applyBorder="1"/>
    <xf numFmtId="49" fontId="19" fillId="0" borderId="0" xfId="42" applyNumberFormat="1" applyFont="1" applyBorder="1" applyAlignment="1">
      <alignment vertical="top"/>
    </xf>
    <xf numFmtId="49" fontId="20" fillId="0" borderId="0" xfId="42" applyNumberFormat="1" applyFont="1" applyBorder="1"/>
    <xf numFmtId="49" fontId="20" fillId="0" borderId="0" xfId="42" applyNumberFormat="1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49" fontId="20" fillId="33" borderId="11" xfId="42" applyNumberFormat="1" applyFont="1" applyFill="1" applyBorder="1" applyAlignment="1">
      <alignment horizontal="center" vertical="center" wrapText="1"/>
    </xf>
    <xf numFmtId="4" fontId="20" fillId="33" borderId="11" xfId="42" applyNumberFormat="1" applyFont="1" applyFill="1" applyBorder="1" applyAlignment="1">
      <alignment horizontal="right" vertical="center" wrapText="1"/>
    </xf>
    <xf numFmtId="49" fontId="20" fillId="33" borderId="11" xfId="42" applyNumberFormat="1" applyFont="1" applyFill="1" applyBorder="1" applyAlignment="1">
      <alignment horizontal="left" vertical="top" wrapText="1"/>
    </xf>
    <xf numFmtId="0" fontId="20" fillId="33" borderId="12" xfId="42" applyNumberFormat="1" applyFont="1" applyFill="1" applyBorder="1" applyAlignment="1">
      <alignment horizontal="left" vertical="center"/>
    </xf>
    <xf numFmtId="49" fontId="19" fillId="0" borderId="0" xfId="42" applyNumberFormat="1" applyFont="1" applyFill="1" applyBorder="1" applyAlignment="1">
      <alignment horizontal="left" vertical="center" wrapText="1"/>
    </xf>
    <xf numFmtId="0" fontId="21" fillId="34" borderId="10" xfId="42" applyNumberFormat="1" applyFont="1" applyFill="1" applyBorder="1" applyAlignment="1">
      <alignment horizontal="left" vertical="center"/>
    </xf>
    <xf numFmtId="0" fontId="21" fillId="34" borderId="11" xfId="42" applyNumberFormat="1" applyFont="1" applyFill="1" applyBorder="1" applyAlignment="1">
      <alignment horizontal="left" vertical="center"/>
    </xf>
    <xf numFmtId="4" fontId="20" fillId="34" borderId="11" xfId="42" applyNumberFormat="1" applyFont="1" applyFill="1" applyBorder="1" applyAlignment="1">
      <alignment horizontal="right" vertical="center"/>
    </xf>
    <xf numFmtId="0" fontId="20" fillId="34" borderId="11" xfId="42" applyNumberFormat="1" applyFont="1" applyFill="1" applyBorder="1" applyAlignment="1">
      <alignment horizontal="left" vertical="top"/>
    </xf>
    <xf numFmtId="0" fontId="20" fillId="34" borderId="12" xfId="42" applyNumberFormat="1" applyFont="1" applyFill="1" applyBorder="1" applyAlignment="1">
      <alignment horizontal="left" vertical="center"/>
    </xf>
    <xf numFmtId="0" fontId="19" fillId="0" borderId="0" xfId="42" applyFont="1" applyFill="1" applyBorder="1" applyAlignment="1">
      <alignment horizontal="left" vertical="center" wrapText="1"/>
    </xf>
    <xf numFmtId="49" fontId="19" fillId="0" borderId="13" xfId="42" applyNumberFormat="1" applyFont="1" applyFill="1" applyBorder="1" applyAlignment="1">
      <alignment horizontal="center" vertical="center" wrapText="1"/>
    </xf>
    <xf numFmtId="49" fontId="19" fillId="0" borderId="14" xfId="42" applyNumberFormat="1" applyFont="1" applyFill="1" applyBorder="1" applyAlignment="1">
      <alignment horizontal="center" vertical="center" wrapText="1"/>
    </xf>
    <xf numFmtId="4" fontId="19" fillId="0" borderId="13" xfId="42" applyNumberFormat="1" applyFont="1" applyFill="1" applyBorder="1" applyAlignment="1">
      <alignment horizontal="right" vertical="center" wrapText="1"/>
    </xf>
    <xf numFmtId="0" fontId="19" fillId="0" borderId="13" xfId="42" applyFont="1" applyFill="1" applyBorder="1" applyAlignment="1">
      <alignment horizontal="left" vertical="top" wrapText="1"/>
    </xf>
    <xf numFmtId="0" fontId="20" fillId="0" borderId="13" xfId="42" applyFont="1" applyFill="1" applyBorder="1" applyAlignment="1">
      <alignment horizontal="left" vertical="top" wrapText="1"/>
    </xf>
    <xf numFmtId="49" fontId="19" fillId="0" borderId="15" xfId="42" applyNumberFormat="1" applyFont="1" applyFill="1" applyBorder="1" applyAlignment="1">
      <alignment horizontal="center" vertical="center" wrapText="1"/>
    </xf>
    <xf numFmtId="49" fontId="19" fillId="0" borderId="16" xfId="42" applyNumberFormat="1" applyFont="1" applyFill="1" applyBorder="1" applyAlignment="1">
      <alignment horizontal="center" vertical="center" wrapText="1"/>
    </xf>
    <xf numFmtId="4" fontId="19" fillId="0" borderId="15" xfId="42" applyNumberFormat="1" applyFont="1" applyFill="1" applyBorder="1" applyAlignment="1">
      <alignment horizontal="right" vertical="center" wrapText="1"/>
    </xf>
    <xf numFmtId="0" fontId="19" fillId="0" borderId="15" xfId="42" applyFont="1" applyFill="1" applyBorder="1" applyAlignment="1">
      <alignment horizontal="left" vertical="top" wrapText="1"/>
    </xf>
    <xf numFmtId="0" fontId="20" fillId="0" borderId="15" xfId="42" applyFont="1" applyFill="1" applyBorder="1" applyAlignment="1">
      <alignment horizontal="left" vertical="top" wrapText="1"/>
    </xf>
    <xf numFmtId="49" fontId="19" fillId="0" borderId="17" xfId="42" applyNumberFormat="1" applyFont="1" applyFill="1" applyBorder="1" applyAlignment="1">
      <alignment horizontal="center" vertical="center" wrapText="1"/>
    </xf>
    <xf numFmtId="49" fontId="19" fillId="0" borderId="18" xfId="42" applyNumberFormat="1" applyFont="1" applyFill="1" applyBorder="1" applyAlignment="1">
      <alignment horizontal="center" vertical="center" wrapText="1"/>
    </xf>
    <xf numFmtId="4" fontId="19" fillId="0" borderId="18" xfId="42" applyNumberFormat="1" applyFont="1" applyFill="1" applyBorder="1" applyAlignment="1">
      <alignment horizontal="right" vertical="center" wrapText="1"/>
    </xf>
    <xf numFmtId="0" fontId="19" fillId="0" borderId="18" xfId="42" applyFont="1" applyFill="1" applyBorder="1" applyAlignment="1">
      <alignment horizontal="left" vertical="top" wrapText="1"/>
    </xf>
    <xf numFmtId="0" fontId="20" fillId="0" borderId="18" xfId="42" applyFont="1" applyFill="1" applyBorder="1" applyAlignment="1">
      <alignment horizontal="left" vertical="top" wrapText="1"/>
    </xf>
    <xf numFmtId="49" fontId="19" fillId="0" borderId="19" xfId="42" applyNumberFormat="1" applyFont="1" applyFill="1" applyBorder="1" applyAlignment="1">
      <alignment horizontal="center" vertical="center" wrapText="1"/>
    </xf>
    <xf numFmtId="49" fontId="19" fillId="0" borderId="20" xfId="42" applyNumberFormat="1" applyFont="1" applyFill="1" applyBorder="1" applyAlignment="1">
      <alignment horizontal="center" vertical="center" wrapText="1"/>
    </xf>
    <xf numFmtId="49" fontId="19" fillId="0" borderId="21" xfId="42" applyNumberFormat="1" applyFont="1" applyFill="1" applyBorder="1" applyAlignment="1">
      <alignment horizontal="center" vertical="center" wrapText="1"/>
    </xf>
    <xf numFmtId="4" fontId="19" fillId="0" borderId="21" xfId="42" applyNumberFormat="1" applyFont="1" applyFill="1" applyBorder="1" applyAlignment="1">
      <alignment horizontal="right" vertical="center" wrapText="1"/>
    </xf>
    <xf numFmtId="0" fontId="19" fillId="0" borderId="21" xfId="42" applyFont="1" applyFill="1" applyBorder="1" applyAlignment="1">
      <alignment horizontal="left" vertical="top" wrapText="1"/>
    </xf>
    <xf numFmtId="0" fontId="20" fillId="0" borderId="22" xfId="42" applyFont="1" applyFill="1" applyBorder="1" applyAlignment="1">
      <alignment horizontal="left" vertical="top" wrapText="1"/>
    </xf>
    <xf numFmtId="49" fontId="19" fillId="0" borderId="22" xfId="42" applyNumberFormat="1" applyFont="1" applyFill="1" applyBorder="1" applyAlignment="1">
      <alignment horizontal="center" vertical="center" wrapText="1"/>
    </xf>
    <xf numFmtId="4" fontId="19" fillId="0" borderId="22" xfId="42" applyNumberFormat="1" applyFont="1" applyFill="1" applyBorder="1" applyAlignment="1">
      <alignment horizontal="right" vertical="center" wrapText="1"/>
    </xf>
    <xf numFmtId="0" fontId="19" fillId="0" borderId="22" xfId="42" applyFont="1" applyFill="1" applyBorder="1" applyAlignment="1">
      <alignment horizontal="left" vertical="top" wrapText="1"/>
    </xf>
    <xf numFmtId="0" fontId="22" fillId="0" borderId="0" xfId="42" applyFont="1" applyFill="1" applyBorder="1" applyAlignment="1">
      <alignment horizontal="left" vertical="center" wrapText="1"/>
    </xf>
    <xf numFmtId="4" fontId="19" fillId="35" borderId="22" xfId="42" applyNumberFormat="1" applyFont="1" applyFill="1" applyBorder="1" applyAlignment="1">
      <alignment horizontal="right" vertical="center" wrapText="1"/>
    </xf>
    <xf numFmtId="0" fontId="20" fillId="35" borderId="22" xfId="42" applyFont="1" applyFill="1" applyBorder="1" applyAlignment="1">
      <alignment horizontal="left" vertical="top" wrapText="1"/>
    </xf>
    <xf numFmtId="0" fontId="19" fillId="35" borderId="22" xfId="42" applyFont="1" applyFill="1" applyBorder="1" applyAlignment="1">
      <alignment horizontal="left" vertical="top" wrapText="1"/>
    </xf>
    <xf numFmtId="0" fontId="20" fillId="0" borderId="21" xfId="42" applyFont="1" applyFill="1" applyBorder="1" applyAlignment="1">
      <alignment horizontal="left" vertical="top" wrapText="1"/>
    </xf>
    <xf numFmtId="0" fontId="19" fillId="0" borderId="29" xfId="42" applyFont="1" applyFill="1" applyBorder="1" applyAlignment="1">
      <alignment horizontal="left" vertical="top" wrapText="1"/>
    </xf>
    <xf numFmtId="49" fontId="19" fillId="0" borderId="29" xfId="42" applyNumberFormat="1" applyFont="1" applyFill="1" applyBorder="1" applyAlignment="1">
      <alignment horizontal="center" vertical="center" wrapText="1"/>
    </xf>
    <xf numFmtId="49" fontId="19" fillId="0" borderId="30" xfId="42" applyNumberFormat="1" applyFont="1" applyFill="1" applyBorder="1" applyAlignment="1">
      <alignment horizontal="center" vertical="center" wrapText="1"/>
    </xf>
    <xf numFmtId="4" fontId="19" fillId="35" borderId="29" xfId="42" applyNumberFormat="1" applyFont="1" applyFill="1" applyBorder="1" applyAlignment="1">
      <alignment horizontal="right" vertical="center" wrapText="1"/>
    </xf>
    <xf numFmtId="0" fontId="19" fillId="35" borderId="13" xfId="42" applyFont="1" applyFill="1" applyBorder="1" applyAlignment="1">
      <alignment horizontal="left" vertical="top" wrapText="1"/>
    </xf>
    <xf numFmtId="49" fontId="24" fillId="0" borderId="13" xfId="42" applyNumberFormat="1" applyFont="1" applyFill="1" applyBorder="1" applyAlignment="1">
      <alignment horizontal="center" vertical="center" wrapText="1"/>
    </xf>
    <xf numFmtId="4" fontId="24" fillId="0" borderId="13" xfId="42" applyNumberFormat="1" applyFont="1" applyFill="1" applyBorder="1" applyAlignment="1">
      <alignment horizontal="right" vertical="center" wrapText="1"/>
    </xf>
    <xf numFmtId="0" fontId="24" fillId="0" borderId="13" xfId="42" applyFont="1" applyFill="1" applyBorder="1" applyAlignment="1">
      <alignment horizontal="left" vertical="top" wrapText="1"/>
    </xf>
    <xf numFmtId="0" fontId="20" fillId="35" borderId="13" xfId="42" applyNumberFormat="1" applyFont="1" applyFill="1" applyBorder="1" applyAlignment="1">
      <alignment vertical="top"/>
    </xf>
    <xf numFmtId="0" fontId="26" fillId="35" borderId="13" xfId="42" applyNumberFormat="1" applyFont="1" applyFill="1" applyBorder="1" applyAlignment="1">
      <alignment horizontal="left" vertical="center"/>
    </xf>
    <xf numFmtId="0" fontId="19" fillId="35" borderId="13" xfId="42" applyNumberFormat="1" applyFont="1" applyFill="1" applyBorder="1" applyAlignment="1">
      <alignment horizontal="left" vertical="top"/>
    </xf>
    <xf numFmtId="0" fontId="21" fillId="34" borderId="33" xfId="42" applyNumberFormat="1" applyFont="1" applyFill="1" applyBorder="1" applyAlignment="1">
      <alignment horizontal="left" vertical="center"/>
    </xf>
    <xf numFmtId="0" fontId="21" fillId="34" borderId="32" xfId="42" applyNumberFormat="1" applyFont="1" applyFill="1" applyBorder="1" applyAlignment="1">
      <alignment horizontal="left" vertical="center"/>
    </xf>
    <xf numFmtId="4" fontId="20" fillId="34" borderId="32" xfId="42" applyNumberFormat="1" applyFont="1" applyFill="1" applyBorder="1" applyAlignment="1">
      <alignment horizontal="right" vertical="center"/>
    </xf>
    <xf numFmtId="0" fontId="20" fillId="34" borderId="34" xfId="42" applyNumberFormat="1" applyFont="1" applyFill="1" applyBorder="1" applyAlignment="1">
      <alignment horizontal="left" vertical="top"/>
    </xf>
    <xf numFmtId="0" fontId="20" fillId="34" borderId="34" xfId="42" applyNumberFormat="1" applyFont="1" applyFill="1" applyBorder="1" applyAlignment="1">
      <alignment horizontal="left" vertical="center"/>
    </xf>
    <xf numFmtId="0" fontId="20" fillId="36" borderId="10" xfId="42" applyNumberFormat="1" applyFont="1" applyFill="1" applyBorder="1" applyAlignment="1">
      <alignment horizontal="left" vertical="center"/>
    </xf>
    <xf numFmtId="0" fontId="20" fillId="36" borderId="11" xfId="42" applyNumberFormat="1" applyFont="1" applyFill="1" applyBorder="1" applyAlignment="1">
      <alignment horizontal="left" vertical="center"/>
    </xf>
    <xf numFmtId="4" fontId="20" fillId="36" borderId="11" xfId="42" applyNumberFormat="1" applyFont="1" applyFill="1" applyBorder="1" applyAlignment="1">
      <alignment horizontal="right" vertical="center"/>
    </xf>
    <xf numFmtId="0" fontId="20" fillId="36" borderId="11" xfId="42" applyNumberFormat="1" applyFont="1" applyFill="1" applyBorder="1" applyAlignment="1">
      <alignment horizontal="left" vertical="top"/>
    </xf>
    <xf numFmtId="0" fontId="20" fillId="36" borderId="12" xfId="42" applyNumberFormat="1" applyFont="1" applyFill="1" applyBorder="1" applyAlignment="1">
      <alignment vertical="center"/>
    </xf>
    <xf numFmtId="49" fontId="24" fillId="0" borderId="35" xfId="42" applyNumberFormat="1" applyFont="1" applyFill="1" applyBorder="1" applyAlignment="1">
      <alignment horizontal="center" vertical="center" wrapText="1"/>
    </xf>
    <xf numFmtId="49" fontId="24" fillId="0" borderId="36" xfId="42" applyNumberFormat="1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left" vertical="top" wrapText="1"/>
    </xf>
    <xf numFmtId="49" fontId="22" fillId="0" borderId="0" xfId="42" applyNumberFormat="1" applyFont="1" applyFill="1" applyBorder="1" applyAlignment="1">
      <alignment horizontal="left" vertical="center" wrapText="1"/>
    </xf>
    <xf numFmtId="49" fontId="22" fillId="35" borderId="22" xfId="42" applyNumberFormat="1" applyFont="1" applyFill="1" applyBorder="1" applyAlignment="1">
      <alignment horizontal="center" vertical="center" wrapText="1"/>
    </xf>
    <xf numFmtId="49" fontId="22" fillId="35" borderId="20" xfId="42" applyNumberFormat="1" applyFont="1" applyFill="1" applyBorder="1" applyAlignment="1">
      <alignment horizontal="center" vertical="center" wrapText="1"/>
    </xf>
    <xf numFmtId="0" fontId="24" fillId="35" borderId="22" xfId="42" applyFont="1" applyFill="1" applyBorder="1" applyAlignment="1">
      <alignment horizontal="left" vertical="top" wrapText="1"/>
    </xf>
    <xf numFmtId="0" fontId="27" fillId="35" borderId="22" xfId="42" applyFont="1" applyFill="1" applyBorder="1" applyAlignment="1">
      <alignment horizontal="left" vertical="top" wrapText="1"/>
    </xf>
    <xf numFmtId="49" fontId="19" fillId="35" borderId="22" xfId="42" applyNumberFormat="1" applyFont="1" applyFill="1" applyBorder="1" applyAlignment="1">
      <alignment horizontal="center" vertical="center" wrapText="1"/>
    </xf>
    <xf numFmtId="49" fontId="19" fillId="35" borderId="20" xfId="42" applyNumberFormat="1" applyFont="1" applyFill="1" applyBorder="1" applyAlignment="1">
      <alignment horizontal="center" vertical="center" wrapText="1"/>
    </xf>
    <xf numFmtId="49" fontId="24" fillId="0" borderId="13" xfId="42" applyNumberFormat="1" applyFont="1" applyFill="1" applyBorder="1" applyAlignment="1">
      <alignment horizontal="left" vertical="top" wrapText="1"/>
    </xf>
    <xf numFmtId="49" fontId="19" fillId="0" borderId="10" xfId="42" applyNumberFormat="1" applyFont="1" applyFill="1" applyBorder="1" applyAlignment="1">
      <alignment horizontal="center" vertical="center" wrapText="1"/>
    </xf>
    <xf numFmtId="49" fontId="19" fillId="0" borderId="11" xfId="42" applyNumberFormat="1" applyFont="1" applyFill="1" applyBorder="1" applyAlignment="1">
      <alignment horizontal="center" vertical="center" wrapText="1"/>
    </xf>
    <xf numFmtId="4" fontId="19" fillId="0" borderId="11" xfId="42" applyNumberFormat="1" applyFont="1" applyFill="1" applyBorder="1" applyAlignment="1">
      <alignment horizontal="right" vertical="center" wrapText="1"/>
    </xf>
    <xf numFmtId="49" fontId="19" fillId="0" borderId="11" xfId="42" applyNumberFormat="1" applyFont="1" applyFill="1" applyBorder="1" applyAlignment="1">
      <alignment horizontal="left" vertical="top" wrapText="1"/>
    </xf>
    <xf numFmtId="49" fontId="20" fillId="0" borderId="12" xfId="42" applyNumberFormat="1" applyFont="1" applyFill="1" applyBorder="1" applyAlignment="1">
      <alignment horizontal="left" vertical="top" wrapText="1"/>
    </xf>
    <xf numFmtId="0" fontId="20" fillId="36" borderId="39" xfId="42" applyNumberFormat="1" applyFont="1" applyFill="1" applyBorder="1" applyAlignment="1">
      <alignment horizontal="left" vertical="center"/>
    </xf>
    <xf numFmtId="0" fontId="20" fillId="36" borderId="40" xfId="42" applyNumberFormat="1" applyFont="1" applyFill="1" applyBorder="1" applyAlignment="1">
      <alignment horizontal="left" vertical="center"/>
    </xf>
    <xf numFmtId="4" fontId="20" fillId="36" borderId="40" xfId="42" applyNumberFormat="1" applyFont="1" applyFill="1" applyBorder="1" applyAlignment="1">
      <alignment horizontal="right" vertical="center"/>
    </xf>
    <xf numFmtId="0" fontId="20" fillId="36" borderId="40" xfId="42" applyNumberFormat="1" applyFont="1" applyFill="1" applyBorder="1" applyAlignment="1">
      <alignment horizontal="left" vertical="top"/>
    </xf>
    <xf numFmtId="0" fontId="20" fillId="36" borderId="41" xfId="42" applyNumberFormat="1" applyFont="1" applyFill="1" applyBorder="1" applyAlignment="1">
      <alignment vertical="center"/>
    </xf>
    <xf numFmtId="49" fontId="24" fillId="0" borderId="20" xfId="42" applyNumberFormat="1" applyFont="1" applyFill="1" applyBorder="1" applyAlignment="1">
      <alignment horizontal="center" vertical="center" wrapText="1"/>
    </xf>
    <xf numFmtId="49" fontId="19" fillId="35" borderId="13" xfId="42" applyNumberFormat="1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left" vertical="top" wrapText="1"/>
    </xf>
    <xf numFmtId="4" fontId="24" fillId="0" borderId="36" xfId="42" applyNumberFormat="1" applyFont="1" applyFill="1" applyBorder="1" applyAlignment="1">
      <alignment horizontal="right" vertical="center" wrapText="1"/>
    </xf>
    <xf numFmtId="0" fontId="24" fillId="0" borderId="36" xfId="42" applyFont="1" applyFill="1" applyBorder="1" applyAlignment="1">
      <alignment horizontal="left" vertical="top" wrapText="1"/>
    </xf>
    <xf numFmtId="49" fontId="24" fillId="0" borderId="24" xfId="42" applyNumberFormat="1" applyFont="1" applyFill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49" fontId="24" fillId="0" borderId="22" xfId="42" applyNumberFormat="1" applyFont="1" applyFill="1" applyBorder="1" applyAlignment="1">
      <alignment horizontal="center" vertical="center" wrapText="1"/>
    </xf>
    <xf numFmtId="4" fontId="24" fillId="0" borderId="22" xfId="42" applyNumberFormat="1" applyFont="1" applyFill="1" applyBorder="1" applyAlignment="1">
      <alignment horizontal="right" vertical="center" wrapText="1"/>
    </xf>
    <xf numFmtId="0" fontId="24" fillId="0" borderId="22" xfId="42" applyFont="1" applyFill="1" applyBorder="1" applyAlignment="1">
      <alignment horizontal="left" vertical="top" wrapText="1"/>
    </xf>
    <xf numFmtId="0" fontId="23" fillId="0" borderId="22" xfId="42" applyFont="1" applyFill="1" applyBorder="1" applyAlignment="1">
      <alignment horizontal="left" vertical="top" wrapText="1"/>
    </xf>
    <xf numFmtId="49" fontId="29" fillId="0" borderId="19" xfId="42" applyNumberFormat="1" applyFont="1" applyFill="1" applyBorder="1" applyAlignment="1">
      <alignment horizontal="center" vertical="center" wrapText="1"/>
    </xf>
    <xf numFmtId="49" fontId="29" fillId="0" borderId="21" xfId="42" applyNumberFormat="1" applyFont="1" applyFill="1" applyBorder="1" applyAlignment="1">
      <alignment horizontal="center" vertical="center" wrapText="1"/>
    </xf>
    <xf numFmtId="4" fontId="29" fillId="0" borderId="21" xfId="42" applyNumberFormat="1" applyFont="1" applyFill="1" applyBorder="1" applyAlignment="1">
      <alignment horizontal="right" vertical="center" wrapText="1"/>
    </xf>
    <xf numFmtId="0" fontId="29" fillId="0" borderId="21" xfId="42" applyFont="1" applyFill="1" applyBorder="1" applyAlignment="1">
      <alignment horizontal="left" vertical="top" wrapText="1"/>
    </xf>
    <xf numFmtId="49" fontId="29" fillId="0" borderId="18" xfId="42" applyNumberFormat="1" applyFont="1" applyFill="1" applyBorder="1" applyAlignment="1">
      <alignment horizontal="center" vertical="center" wrapText="1"/>
    </xf>
    <xf numFmtId="4" fontId="29" fillId="0" borderId="22" xfId="42" applyNumberFormat="1" applyFont="1" applyFill="1" applyBorder="1" applyAlignment="1">
      <alignment horizontal="right" vertical="center" wrapText="1"/>
    </xf>
    <xf numFmtId="49" fontId="29" fillId="0" borderId="22" xfId="42" applyNumberFormat="1" applyFont="1" applyFill="1" applyBorder="1" applyAlignment="1">
      <alignment horizontal="center" vertical="center" wrapText="1"/>
    </xf>
    <xf numFmtId="49" fontId="29" fillId="0" borderId="29" xfId="42" applyNumberFormat="1" applyFont="1" applyFill="1" applyBorder="1" applyAlignment="1">
      <alignment horizontal="center" vertical="center" wrapText="1"/>
    </xf>
    <xf numFmtId="49" fontId="29" fillId="0" borderId="42" xfId="42" applyNumberFormat="1" applyFont="1" applyFill="1" applyBorder="1" applyAlignment="1">
      <alignment horizontal="center" vertical="center" wrapText="1"/>
    </xf>
    <xf numFmtId="4" fontId="29" fillId="0" borderId="29" xfId="42" applyNumberFormat="1" applyFont="1" applyFill="1" applyBorder="1" applyAlignment="1">
      <alignment horizontal="right" vertical="center" wrapText="1"/>
    </xf>
    <xf numFmtId="0" fontId="29" fillId="0" borderId="15" xfId="42" applyFont="1" applyFill="1" applyBorder="1" applyAlignment="1">
      <alignment horizontal="left" vertical="top" wrapText="1"/>
    </xf>
    <xf numFmtId="0" fontId="20" fillId="0" borderId="29" xfId="42" applyFont="1" applyFill="1" applyBorder="1" applyAlignment="1">
      <alignment horizontal="left" vertical="top" wrapText="1"/>
    </xf>
    <xf numFmtId="49" fontId="29" fillId="0" borderId="43" xfId="42" applyNumberFormat="1" applyFont="1" applyFill="1" applyBorder="1" applyAlignment="1">
      <alignment horizontal="center" vertical="center" wrapText="1"/>
    </xf>
    <xf numFmtId="49" fontId="19" fillId="0" borderId="43" xfId="42" applyNumberFormat="1" applyFont="1" applyFill="1" applyBorder="1" applyAlignment="1">
      <alignment horizontal="center" vertical="center" wrapText="1"/>
    </xf>
    <xf numFmtId="4" fontId="29" fillId="0" borderId="43" xfId="42" applyNumberFormat="1" applyFont="1" applyFill="1" applyBorder="1" applyAlignment="1">
      <alignment horizontal="right" vertical="center" wrapText="1"/>
    </xf>
    <xf numFmtId="0" fontId="20" fillId="0" borderId="43" xfId="42" applyFont="1" applyFill="1" applyBorder="1" applyAlignment="1">
      <alignment horizontal="left" vertical="top" wrapText="1"/>
    </xf>
    <xf numFmtId="49" fontId="25" fillId="0" borderId="22" xfId="42" applyNumberFormat="1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49" fontId="19" fillId="0" borderId="31" xfId="42" applyNumberFormat="1" applyFont="1" applyFill="1" applyBorder="1" applyAlignment="1">
      <alignment horizontal="center" vertical="center" wrapText="1"/>
    </xf>
    <xf numFmtId="49" fontId="19" fillId="0" borderId="26" xfId="42" applyNumberFormat="1" applyFont="1" applyFill="1" applyBorder="1" applyAlignment="1">
      <alignment horizontal="center" vertical="center" wrapText="1"/>
    </xf>
    <xf numFmtId="4" fontId="19" fillId="0" borderId="26" xfId="42" applyNumberFormat="1" applyFont="1" applyFill="1" applyBorder="1" applyAlignment="1">
      <alignment horizontal="right" vertical="center" wrapText="1"/>
    </xf>
    <xf numFmtId="49" fontId="19" fillId="0" borderId="26" xfId="42" applyNumberFormat="1" applyFont="1" applyFill="1" applyBorder="1" applyAlignment="1">
      <alignment horizontal="left" vertical="top" wrapText="1"/>
    </xf>
    <xf numFmtId="49" fontId="20" fillId="0" borderId="30" xfId="42" applyNumberFormat="1" applyFont="1" applyFill="1" applyBorder="1" applyAlignment="1">
      <alignment horizontal="left" vertical="top" wrapText="1"/>
    </xf>
    <xf numFmtId="0" fontId="20" fillId="36" borderId="46" xfId="42" applyNumberFormat="1" applyFont="1" applyFill="1" applyBorder="1" applyAlignment="1">
      <alignment vertical="center"/>
    </xf>
    <xf numFmtId="0" fontId="20" fillId="36" borderId="40" xfId="42" applyNumberFormat="1" applyFont="1" applyFill="1" applyBorder="1" applyAlignment="1">
      <alignment vertical="center"/>
    </xf>
    <xf numFmtId="4" fontId="20" fillId="36" borderId="40" xfId="42" applyNumberFormat="1" applyFont="1" applyFill="1" applyBorder="1" applyAlignment="1">
      <alignment vertical="center"/>
    </xf>
    <xf numFmtId="0" fontId="20" fillId="36" borderId="40" xfId="42" applyNumberFormat="1" applyFont="1" applyFill="1" applyBorder="1" applyAlignment="1">
      <alignment vertical="top"/>
    </xf>
    <xf numFmtId="0" fontId="20" fillId="36" borderId="28" xfId="42" applyNumberFormat="1" applyFont="1" applyFill="1" applyBorder="1" applyAlignment="1">
      <alignment horizontal="left" vertical="center"/>
    </xf>
    <xf numFmtId="49" fontId="19" fillId="35" borderId="21" xfId="42" applyNumberFormat="1" applyFont="1" applyFill="1" applyBorder="1" applyAlignment="1">
      <alignment horizontal="center" vertical="center" wrapText="1"/>
    </xf>
    <xf numFmtId="4" fontId="19" fillId="35" borderId="21" xfId="42" applyNumberFormat="1" applyFont="1" applyFill="1" applyBorder="1" applyAlignment="1">
      <alignment horizontal="right" vertical="center" wrapText="1"/>
    </xf>
    <xf numFmtId="0" fontId="19" fillId="35" borderId="21" xfId="42" applyFont="1" applyFill="1" applyBorder="1" applyAlignment="1">
      <alignment horizontal="left" vertical="top" wrapText="1"/>
    </xf>
    <xf numFmtId="0" fontId="20" fillId="35" borderId="21" xfId="42" applyFont="1" applyFill="1" applyBorder="1" applyAlignment="1">
      <alignment horizontal="left" vertical="top" wrapText="1"/>
    </xf>
    <xf numFmtId="0" fontId="20" fillId="34" borderId="12" xfId="42" applyNumberFormat="1" applyFont="1" applyFill="1" applyBorder="1" applyAlignment="1">
      <alignment vertical="center"/>
    </xf>
    <xf numFmtId="2" fontId="28" fillId="0" borderId="0" xfId="42" applyNumberFormat="1" applyFont="1" applyFill="1" applyBorder="1" applyAlignment="1">
      <alignment vertical="center" wrapText="1"/>
    </xf>
    <xf numFmtId="0" fontId="21" fillId="34" borderId="47" xfId="42" applyNumberFormat="1" applyFont="1" applyFill="1" applyBorder="1" applyAlignment="1">
      <alignment vertical="center"/>
    </xf>
    <xf numFmtId="0" fontId="21" fillId="34" borderId="48" xfId="42" applyNumberFormat="1" applyFont="1" applyFill="1" applyBorder="1" applyAlignment="1">
      <alignment vertical="center"/>
    </xf>
    <xf numFmtId="0" fontId="21" fillId="34" borderId="48" xfId="42" applyNumberFormat="1" applyFont="1" applyFill="1" applyBorder="1" applyAlignment="1">
      <alignment vertical="top"/>
    </xf>
    <xf numFmtId="49" fontId="19" fillId="0" borderId="50" xfId="42" applyNumberFormat="1" applyFont="1" applyFill="1" applyBorder="1" applyAlignment="1">
      <alignment horizontal="center" vertical="center" wrapText="1"/>
    </xf>
    <xf numFmtId="49" fontId="19" fillId="35" borderId="51" xfId="42" applyNumberFormat="1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vertical="top" wrapText="1"/>
    </xf>
    <xf numFmtId="0" fontId="23" fillId="0" borderId="52" xfId="42" applyFont="1" applyFill="1" applyBorder="1" applyAlignment="1">
      <alignment vertical="top" wrapText="1"/>
    </xf>
    <xf numFmtId="0" fontId="21" fillId="36" borderId="32" xfId="42" applyNumberFormat="1" applyFont="1" applyFill="1" applyBorder="1" applyAlignment="1">
      <alignment vertical="center"/>
    </xf>
    <xf numFmtId="4" fontId="21" fillId="36" borderId="32" xfId="42" applyNumberFormat="1" applyFont="1" applyFill="1" applyBorder="1" applyAlignment="1">
      <alignment vertical="center"/>
    </xf>
    <xf numFmtId="0" fontId="30" fillId="36" borderId="54" xfId="42" applyNumberFormat="1" applyFont="1" applyFill="1" applyBorder="1" applyAlignment="1">
      <alignment vertical="top"/>
    </xf>
    <xf numFmtId="0" fontId="20" fillId="36" borderId="55" xfId="42" applyNumberFormat="1" applyFont="1" applyFill="1" applyBorder="1" applyAlignment="1">
      <alignment vertical="center"/>
    </xf>
    <xf numFmtId="0" fontId="21" fillId="34" borderId="23" xfId="42" applyNumberFormat="1" applyFont="1" applyFill="1" applyBorder="1" applyAlignment="1">
      <alignment vertical="center"/>
    </xf>
    <xf numFmtId="4" fontId="21" fillId="34" borderId="23" xfId="42" applyNumberFormat="1" applyFont="1" applyFill="1" applyBorder="1" applyAlignment="1">
      <alignment vertical="center"/>
    </xf>
    <xf numFmtId="0" fontId="21" fillId="34" borderId="23" xfId="42" applyNumberFormat="1" applyFont="1" applyFill="1" applyBorder="1" applyAlignment="1">
      <alignment vertical="top"/>
    </xf>
    <xf numFmtId="0" fontId="19" fillId="0" borderId="0" xfId="42" applyNumberFormat="1" applyFont="1" applyBorder="1" applyAlignment="1">
      <alignment horizontal="center" vertical="center"/>
    </xf>
    <xf numFmtId="49" fontId="19" fillId="0" borderId="20" xfId="42" applyNumberFormat="1" applyFont="1" applyFill="1" applyBorder="1" applyAlignment="1">
      <alignment horizontal="center" vertical="top" wrapText="1"/>
    </xf>
    <xf numFmtId="49" fontId="20" fillId="0" borderId="13" xfId="42" applyNumberFormat="1" applyFont="1" applyFill="1" applyBorder="1" applyAlignment="1">
      <alignment horizontal="center" vertical="center" wrapText="1"/>
    </xf>
    <xf numFmtId="49" fontId="20" fillId="0" borderId="20" xfId="42" applyNumberFormat="1" applyFont="1" applyFill="1" applyBorder="1" applyAlignment="1">
      <alignment horizontal="center" vertical="center" wrapText="1"/>
    </xf>
    <xf numFmtId="49" fontId="20" fillId="0" borderId="22" xfId="42" applyNumberFormat="1" applyFont="1" applyFill="1" applyBorder="1" applyAlignment="1">
      <alignment horizontal="center" vertical="center" wrapText="1"/>
    </xf>
    <xf numFmtId="4" fontId="20" fillId="0" borderId="22" xfId="42" applyNumberFormat="1" applyFont="1" applyFill="1" applyBorder="1" applyAlignment="1">
      <alignment horizontal="center" vertical="center" wrapText="1"/>
    </xf>
    <xf numFmtId="0" fontId="20" fillId="0" borderId="22" xfId="42" applyFont="1" applyFill="1" applyBorder="1" applyAlignment="1">
      <alignment horizontal="center" vertical="center" wrapText="1"/>
    </xf>
    <xf numFmtId="0" fontId="19" fillId="0" borderId="0" xfId="42" applyFont="1" applyFill="1" applyBorder="1"/>
    <xf numFmtId="0" fontId="19" fillId="0" borderId="0" xfId="42" applyFont="1" applyBorder="1" applyAlignment="1">
      <alignment horizontal="left"/>
    </xf>
    <xf numFmtId="0" fontId="19" fillId="0" borderId="0" xfId="42" applyNumberFormat="1" applyFont="1" applyBorder="1" applyAlignment="1">
      <alignment horizontal="left" vertical="center" wrapText="1"/>
    </xf>
    <xf numFmtId="2" fontId="19" fillId="0" borderId="0" xfId="42" applyNumberFormat="1" applyFont="1" applyFill="1" applyBorder="1" applyAlignment="1">
      <alignment horizontal="left" vertical="center" wrapText="1"/>
    </xf>
    <xf numFmtId="2" fontId="19" fillId="0" borderId="0" xfId="42" applyNumberFormat="1" applyFont="1" applyBorder="1" applyAlignment="1">
      <alignment horizontal="left" vertical="center" wrapText="1"/>
    </xf>
    <xf numFmtId="0" fontId="19" fillId="0" borderId="0" xfId="42" applyNumberFormat="1" applyFont="1" applyBorder="1" applyAlignment="1">
      <alignment horizontal="left" vertical="top" wrapText="1"/>
    </xf>
    <xf numFmtId="0" fontId="20" fillId="0" borderId="0" xfId="42" applyNumberFormat="1" applyFont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top" wrapText="1"/>
    </xf>
    <xf numFmtId="4" fontId="22" fillId="0" borderId="13" xfId="42" applyNumberFormat="1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horizontal="left" vertical="top" wrapText="1"/>
    </xf>
    <xf numFmtId="0" fontId="22" fillId="0" borderId="13" xfId="42" applyFont="1" applyFill="1" applyBorder="1" applyAlignment="1">
      <alignment horizontal="left" vertical="top" wrapText="1"/>
    </xf>
    <xf numFmtId="49" fontId="19" fillId="0" borderId="60" xfId="42" applyNumberFormat="1" applyFont="1" applyFill="1" applyBorder="1" applyAlignment="1">
      <alignment horizontal="center" vertical="center" wrapText="1"/>
    </xf>
    <xf numFmtId="4" fontId="33" fillId="0" borderId="13" xfId="42" applyNumberFormat="1" applyFont="1" applyFill="1" applyBorder="1" applyAlignment="1">
      <alignment horizontal="right" vertical="center" wrapText="1"/>
    </xf>
    <xf numFmtId="0" fontId="19" fillId="0" borderId="57" xfId="42" applyFont="1" applyFill="1" applyBorder="1" applyAlignment="1">
      <alignment horizontal="left" vertical="top" wrapText="1"/>
    </xf>
    <xf numFmtId="4" fontId="19" fillId="0" borderId="60" xfId="42" applyNumberFormat="1" applyFont="1" applyFill="1" applyBorder="1" applyAlignment="1">
      <alignment horizontal="right" vertical="center" wrapText="1"/>
    </xf>
    <xf numFmtId="49" fontId="19" fillId="0" borderId="59" xfId="42" applyNumberFormat="1" applyFont="1" applyFill="1" applyBorder="1" applyAlignment="1">
      <alignment horizontal="center" vertical="center" wrapText="1"/>
    </xf>
    <xf numFmtId="4" fontId="33" fillId="0" borderId="57" xfId="42" applyNumberFormat="1" applyFont="1" applyFill="1" applyBorder="1" applyAlignment="1">
      <alignment horizontal="right" vertical="center" wrapText="1"/>
    </xf>
    <xf numFmtId="49" fontId="19" fillId="0" borderId="57" xfId="42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49" fontId="22" fillId="0" borderId="36" xfId="42" applyNumberFormat="1" applyFont="1" applyFill="1" applyBorder="1" applyAlignment="1">
      <alignment horizontal="center" vertical="center" wrapText="1"/>
    </xf>
    <xf numFmtId="49" fontId="22" fillId="35" borderId="13" xfId="42" applyNumberFormat="1" applyFont="1" applyFill="1" applyBorder="1" applyAlignment="1">
      <alignment horizontal="center" vertical="center" wrapText="1"/>
    </xf>
    <xf numFmtId="49" fontId="24" fillId="0" borderId="59" xfId="42" applyNumberFormat="1" applyFont="1" applyFill="1" applyBorder="1" applyAlignment="1">
      <alignment horizontal="center" vertical="center" wrapText="1"/>
    </xf>
    <xf numFmtId="49" fontId="19" fillId="35" borderId="36" xfId="42" applyNumberFormat="1" applyFont="1" applyFill="1" applyBorder="1" applyAlignment="1">
      <alignment horizontal="center" vertical="center" wrapText="1"/>
    </xf>
    <xf numFmtId="4" fontId="22" fillId="35" borderId="13" xfId="42" applyNumberFormat="1" applyFont="1" applyFill="1" applyBorder="1" applyAlignment="1">
      <alignment horizontal="right" vertical="center" wrapText="1"/>
    </xf>
    <xf numFmtId="0" fontId="22" fillId="35" borderId="13" xfId="42" applyFont="1" applyFill="1" applyBorder="1" applyAlignment="1">
      <alignment horizontal="left" vertical="top" wrapText="1"/>
    </xf>
    <xf numFmtId="0" fontId="23" fillId="35" borderId="36" xfId="42" applyFont="1" applyFill="1" applyBorder="1" applyAlignment="1">
      <alignment horizontal="left" vertical="top" wrapText="1"/>
    </xf>
    <xf numFmtId="0" fontId="19" fillId="0" borderId="53" xfId="42" applyFont="1" applyFill="1" applyBorder="1" applyAlignment="1">
      <alignment horizontal="left" vertical="top" wrapText="1"/>
    </xf>
    <xf numFmtId="49" fontId="19" fillId="0" borderId="53" xfId="42" applyNumberFormat="1" applyFont="1" applyFill="1" applyBorder="1" applyAlignment="1">
      <alignment horizontal="center" vertical="center" wrapText="1"/>
    </xf>
    <xf numFmtId="0" fontId="27" fillId="0" borderId="53" xfId="42" applyFont="1" applyFill="1" applyBorder="1" applyAlignment="1">
      <alignment horizontal="left" vertical="top" wrapText="1"/>
    </xf>
    <xf numFmtId="4" fontId="22" fillId="0" borderId="53" xfId="42" applyNumberFormat="1" applyFont="1" applyFill="1" applyBorder="1" applyAlignment="1">
      <alignment horizontal="right" vertical="center" wrapText="1"/>
    </xf>
    <xf numFmtId="49" fontId="33" fillId="0" borderId="13" xfId="42" applyNumberFormat="1" applyFont="1" applyFill="1" applyBorder="1" applyAlignment="1">
      <alignment horizontal="center" vertical="center" wrapText="1"/>
    </xf>
    <xf numFmtId="49" fontId="22" fillId="0" borderId="53" xfId="42" applyNumberFormat="1" applyFont="1" applyFill="1" applyBorder="1" applyAlignment="1">
      <alignment horizontal="center" vertical="center" wrapText="1"/>
    </xf>
    <xf numFmtId="4" fontId="19" fillId="0" borderId="36" xfId="42" applyNumberFormat="1" applyFont="1" applyFill="1" applyBorder="1" applyAlignment="1">
      <alignment horizontal="right" vertical="center" wrapText="1"/>
    </xf>
    <xf numFmtId="49" fontId="19" fillId="0" borderId="36" xfId="42" applyNumberFormat="1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left" vertical="top" wrapText="1"/>
    </xf>
    <xf numFmtId="0" fontId="20" fillId="36" borderId="65" xfId="42" applyNumberFormat="1" applyFont="1" applyFill="1" applyBorder="1" applyAlignment="1">
      <alignment vertical="center"/>
    </xf>
    <xf numFmtId="0" fontId="20" fillId="36" borderId="66" xfId="42" applyNumberFormat="1" applyFont="1" applyFill="1" applyBorder="1" applyAlignment="1">
      <alignment horizontal="left" vertical="top"/>
    </xf>
    <xf numFmtId="0" fontId="20" fillId="36" borderId="66" xfId="42" applyNumberFormat="1" applyFont="1" applyFill="1" applyBorder="1" applyAlignment="1">
      <alignment horizontal="left" vertical="center"/>
    </xf>
    <xf numFmtId="4" fontId="20" fillId="36" borderId="66" xfId="42" applyNumberFormat="1" applyFont="1" applyFill="1" applyBorder="1" applyAlignment="1">
      <alignment horizontal="right" vertical="center"/>
    </xf>
    <xf numFmtId="0" fontId="20" fillId="36" borderId="67" xfId="42" applyNumberFormat="1" applyFont="1" applyFill="1" applyBorder="1" applyAlignment="1">
      <alignment horizontal="left" vertical="center"/>
    </xf>
    <xf numFmtId="0" fontId="20" fillId="35" borderId="12" xfId="42" applyNumberFormat="1" applyFont="1" applyFill="1" applyBorder="1" applyAlignment="1">
      <alignment horizontal="left" vertical="center"/>
    </xf>
    <xf numFmtId="0" fontId="20" fillId="35" borderId="11" xfId="42" applyNumberFormat="1" applyFont="1" applyFill="1" applyBorder="1" applyAlignment="1">
      <alignment horizontal="left" vertical="top"/>
    </xf>
    <xf numFmtId="4" fontId="20" fillId="35" borderId="11" xfId="42" applyNumberFormat="1" applyFont="1" applyFill="1" applyBorder="1" applyAlignment="1">
      <alignment horizontal="right" vertical="center"/>
    </xf>
    <xf numFmtId="0" fontId="21" fillId="35" borderId="11" xfId="42" applyNumberFormat="1" applyFont="1" applyFill="1" applyBorder="1" applyAlignment="1">
      <alignment horizontal="left" vertical="center"/>
    </xf>
    <xf numFmtId="0" fontId="21" fillId="35" borderId="10" xfId="42" applyNumberFormat="1" applyFont="1" applyFill="1" applyBorder="1" applyAlignment="1">
      <alignment horizontal="left" vertical="center"/>
    </xf>
    <xf numFmtId="0" fontId="27" fillId="35" borderId="56" xfId="42" applyFont="1" applyFill="1" applyBorder="1" applyAlignment="1">
      <alignment horizontal="left" vertical="top" wrapText="1"/>
    </xf>
    <xf numFmtId="0" fontId="22" fillId="35" borderId="56" xfId="42" applyFont="1" applyFill="1" applyBorder="1" applyAlignment="1">
      <alignment horizontal="left" vertical="top" wrapText="1"/>
    </xf>
    <xf numFmtId="4" fontId="22" fillId="35" borderId="56" xfId="42" applyNumberFormat="1" applyFont="1" applyFill="1" applyBorder="1" applyAlignment="1">
      <alignment horizontal="right" vertical="center" wrapText="1"/>
    </xf>
    <xf numFmtId="49" fontId="22" fillId="35" borderId="56" xfId="42" applyNumberFormat="1" applyFont="1" applyFill="1" applyBorder="1" applyAlignment="1">
      <alignment horizontal="center" vertical="center" wrapText="1"/>
    </xf>
    <xf numFmtId="49" fontId="22" fillId="35" borderId="64" xfId="42" applyNumberFormat="1" applyFont="1" applyFill="1" applyBorder="1" applyAlignment="1">
      <alignment horizontal="center" vertical="center" wrapText="1"/>
    </xf>
    <xf numFmtId="49" fontId="22" fillId="35" borderId="58" xfId="42" applyNumberFormat="1" applyFont="1" applyFill="1" applyBorder="1" applyAlignment="1">
      <alignment horizontal="center" vertical="center" wrapText="1"/>
    </xf>
    <xf numFmtId="49" fontId="22" fillId="35" borderId="57" xfId="42" applyNumberFormat="1" applyFont="1" applyFill="1" applyBorder="1" applyAlignment="1">
      <alignment horizontal="center" vertical="center" wrapText="1"/>
    </xf>
    <xf numFmtId="49" fontId="22" fillId="35" borderId="62" xfId="42" applyNumberFormat="1" applyFont="1" applyFill="1" applyBorder="1" applyAlignment="1">
      <alignment horizontal="center" vertical="center" wrapText="1"/>
    </xf>
    <xf numFmtId="49" fontId="22" fillId="35" borderId="63" xfId="42" applyNumberFormat="1" applyFont="1" applyFill="1" applyBorder="1" applyAlignment="1">
      <alignment horizontal="center" vertical="center" wrapText="1"/>
    </xf>
    <xf numFmtId="49" fontId="22" fillId="35" borderId="30" xfId="42" applyNumberFormat="1" applyFont="1" applyFill="1" applyBorder="1" applyAlignment="1">
      <alignment horizontal="center" vertical="center" wrapText="1"/>
    </xf>
    <xf numFmtId="49" fontId="22" fillId="35" borderId="29" xfId="42" applyNumberFormat="1" applyFont="1" applyFill="1" applyBorder="1" applyAlignment="1">
      <alignment horizontal="center" vertical="center" wrapText="1"/>
    </xf>
    <xf numFmtId="0" fontId="20" fillId="35" borderId="16" xfId="42" applyFont="1" applyFill="1" applyBorder="1" applyAlignment="1">
      <alignment horizontal="left" vertical="top" wrapText="1"/>
    </xf>
    <xf numFmtId="49" fontId="19" fillId="35" borderId="16" xfId="42" applyNumberFormat="1" applyFont="1" applyFill="1" applyBorder="1" applyAlignment="1">
      <alignment horizontal="center" vertical="center" wrapText="1"/>
    </xf>
    <xf numFmtId="0" fontId="20" fillId="35" borderId="29" xfId="42" applyFont="1" applyFill="1" applyBorder="1" applyAlignment="1">
      <alignment horizontal="left" vertical="top" wrapText="1"/>
    </xf>
    <xf numFmtId="0" fontId="27" fillId="35" borderId="13" xfId="42" applyFont="1" applyFill="1" applyBorder="1" applyAlignment="1">
      <alignment horizontal="left" vertical="top" wrapText="1"/>
    </xf>
    <xf numFmtId="4" fontId="33" fillId="35" borderId="37" xfId="42" applyNumberFormat="1" applyFont="1" applyFill="1" applyBorder="1" applyAlignment="1">
      <alignment horizontal="right" vertical="center" wrapText="1"/>
    </xf>
    <xf numFmtId="4" fontId="33" fillId="35" borderId="60" xfId="42" applyNumberFormat="1" applyFont="1" applyFill="1" applyBorder="1" applyAlignment="1">
      <alignment horizontal="right" vertical="center" wrapText="1"/>
    </xf>
    <xf numFmtId="49" fontId="22" fillId="0" borderId="21" xfId="42" applyNumberFormat="1" applyFont="1" applyFill="1" applyBorder="1" applyAlignment="1">
      <alignment horizontal="center" vertical="center" wrapText="1"/>
    </xf>
    <xf numFmtId="0" fontId="19" fillId="0" borderId="56" xfId="42" applyFont="1" applyFill="1" applyBorder="1" applyAlignment="1">
      <alignment horizontal="left" vertical="top" wrapText="1"/>
    </xf>
    <xf numFmtId="49" fontId="19" fillId="0" borderId="56" xfId="42" applyNumberFormat="1" applyFont="1" applyFill="1" applyBorder="1" applyAlignment="1">
      <alignment horizontal="center" vertical="center" wrapText="1"/>
    </xf>
    <xf numFmtId="49" fontId="19" fillId="0" borderId="58" xfId="42" applyNumberFormat="1" applyFont="1" applyFill="1" applyBorder="1" applyAlignment="1">
      <alignment horizontal="center" vertical="center" wrapText="1"/>
    </xf>
    <xf numFmtId="4" fontId="33" fillId="35" borderId="22" xfId="42" applyNumberFormat="1" applyFont="1" applyFill="1" applyBorder="1" applyAlignment="1">
      <alignment horizontal="right" vertical="center" wrapText="1"/>
    </xf>
    <xf numFmtId="0" fontId="19" fillId="0" borderId="36" xfId="42" applyFont="1" applyFill="1" applyBorder="1" applyAlignment="1">
      <alignment horizontal="left" vertical="top" wrapText="1"/>
    </xf>
    <xf numFmtId="4" fontId="19" fillId="0" borderId="57" xfId="42" applyNumberFormat="1" applyFont="1" applyFill="1" applyBorder="1" applyAlignment="1">
      <alignment horizontal="right" vertical="center" wrapText="1"/>
    </xf>
    <xf numFmtId="49" fontId="19" fillId="35" borderId="60" xfId="42" applyNumberFormat="1" applyFont="1" applyFill="1" applyBorder="1" applyAlignment="1">
      <alignment horizontal="center" vertical="center" wrapText="1"/>
    </xf>
    <xf numFmtId="49" fontId="24" fillId="0" borderId="16" xfId="42" applyNumberFormat="1" applyFont="1" applyFill="1" applyBorder="1" applyAlignment="1">
      <alignment horizontal="center" vertical="center" wrapText="1"/>
    </xf>
    <xf numFmtId="49" fontId="24" fillId="0" borderId="52" xfId="42" applyNumberFormat="1" applyFont="1" applyFill="1" applyBorder="1" applyAlignment="1">
      <alignment horizontal="center" vertical="center" wrapText="1"/>
    </xf>
    <xf numFmtId="4" fontId="19" fillId="0" borderId="53" xfId="42" applyNumberFormat="1" applyFont="1" applyFill="1" applyBorder="1" applyAlignment="1">
      <alignment horizontal="right" vertical="center" wrapText="1"/>
    </xf>
    <xf numFmtId="0" fontId="27" fillId="0" borderId="12" xfId="42" applyFont="1" applyFill="1" applyBorder="1" applyAlignment="1">
      <alignment horizontal="left" vertical="top" wrapText="1"/>
    </xf>
    <xf numFmtId="49" fontId="33" fillId="0" borderId="60" xfId="42" applyNumberFormat="1" applyFont="1" applyFill="1" applyBorder="1" applyAlignment="1">
      <alignment horizontal="center" vertical="center" wrapText="1"/>
    </xf>
    <xf numFmtId="0" fontId="22" fillId="35" borderId="57" xfId="42" applyFont="1" applyFill="1" applyBorder="1" applyAlignment="1">
      <alignment horizontal="left" vertical="top" wrapText="1"/>
    </xf>
    <xf numFmtId="4" fontId="22" fillId="35" borderId="57" xfId="42" applyNumberFormat="1" applyFont="1" applyFill="1" applyBorder="1" applyAlignment="1">
      <alignment horizontal="right" vertical="center" wrapText="1"/>
    </xf>
    <xf numFmtId="49" fontId="22" fillId="35" borderId="59" xfId="42" applyNumberFormat="1" applyFont="1" applyFill="1" applyBorder="1" applyAlignment="1">
      <alignment horizontal="center" vertical="center" wrapText="1"/>
    </xf>
    <xf numFmtId="0" fontId="27" fillId="35" borderId="57" xfId="42" applyFont="1" applyFill="1" applyBorder="1" applyAlignment="1">
      <alignment horizontal="left" vertical="top" wrapText="1"/>
    </xf>
    <xf numFmtId="0" fontId="27" fillId="0" borderId="56" xfId="42" applyFont="1" applyFill="1" applyBorder="1" applyAlignment="1">
      <alignment horizontal="left" vertical="top" wrapText="1"/>
    </xf>
    <xf numFmtId="0" fontId="22" fillId="0" borderId="56" xfId="42" applyFont="1" applyFill="1" applyBorder="1" applyAlignment="1">
      <alignment horizontal="left" vertical="top" wrapText="1"/>
    </xf>
    <xf numFmtId="4" fontId="22" fillId="0" borderId="56" xfId="42" applyNumberFormat="1" applyFont="1" applyFill="1" applyBorder="1" applyAlignment="1">
      <alignment horizontal="right" vertical="center" wrapText="1"/>
    </xf>
    <xf numFmtId="49" fontId="22" fillId="0" borderId="56" xfId="42" applyNumberFormat="1" applyFont="1" applyFill="1" applyBorder="1" applyAlignment="1">
      <alignment horizontal="center" vertical="center" wrapText="1"/>
    </xf>
    <xf numFmtId="49" fontId="22" fillId="0" borderId="58" xfId="42" applyNumberFormat="1" applyFont="1" applyFill="1" applyBorder="1" applyAlignment="1">
      <alignment horizontal="center" vertical="center" wrapText="1"/>
    </xf>
    <xf numFmtId="0" fontId="33" fillId="0" borderId="22" xfId="42" applyFont="1" applyFill="1" applyBorder="1" applyAlignment="1">
      <alignment horizontal="left" vertical="top" wrapText="1"/>
    </xf>
    <xf numFmtId="0" fontId="27" fillId="0" borderId="57" xfId="42" applyFont="1" applyFill="1" applyBorder="1" applyAlignment="1">
      <alignment horizontal="left" vertical="top" wrapText="1"/>
    </xf>
    <xf numFmtId="0" fontId="22" fillId="0" borderId="57" xfId="42" applyFont="1" applyFill="1" applyBorder="1" applyAlignment="1">
      <alignment horizontal="left" vertical="top" wrapText="1"/>
    </xf>
    <xf numFmtId="0" fontId="34" fillId="0" borderId="21" xfId="42" applyFont="1" applyFill="1" applyBorder="1" applyAlignment="1">
      <alignment horizontal="left" vertical="top" wrapText="1"/>
    </xf>
    <xf numFmtId="0" fontId="35" fillId="0" borderId="21" xfId="42" applyFont="1" applyFill="1" applyBorder="1" applyAlignment="1">
      <alignment horizontal="left" vertical="top" wrapText="1"/>
    </xf>
    <xf numFmtId="4" fontId="35" fillId="0" borderId="56" xfId="42" applyNumberFormat="1" applyFont="1" applyFill="1" applyBorder="1" applyAlignment="1">
      <alignment horizontal="right" vertical="center" wrapText="1"/>
    </xf>
    <xf numFmtId="49" fontId="35" fillId="0" borderId="56" xfId="42" applyNumberFormat="1" applyFont="1" applyFill="1" applyBorder="1" applyAlignment="1">
      <alignment horizontal="center" vertical="center" wrapText="1"/>
    </xf>
    <xf numFmtId="49" fontId="35" fillId="0" borderId="19" xfId="42" applyNumberFormat="1" applyFont="1" applyFill="1" applyBorder="1" applyAlignment="1">
      <alignment horizontal="center" vertical="center" wrapText="1"/>
    </xf>
    <xf numFmtId="4" fontId="36" fillId="0" borderId="36" xfId="42" applyNumberFormat="1" applyFont="1" applyBorder="1" applyAlignment="1">
      <alignment vertical="center" wrapText="1"/>
    </xf>
    <xf numFmtId="4" fontId="37" fillId="35" borderId="36" xfId="42" applyNumberFormat="1" applyFont="1" applyFill="1" applyBorder="1" applyAlignment="1">
      <alignment horizontal="right" vertical="center"/>
    </xf>
    <xf numFmtId="4" fontId="35" fillId="0" borderId="13" xfId="42" applyNumberFormat="1" applyFont="1" applyBorder="1" applyAlignment="1">
      <alignment vertical="center" wrapText="1"/>
    </xf>
    <xf numFmtId="4" fontId="22" fillId="35" borderId="13" xfId="42" applyNumberFormat="1" applyFont="1" applyFill="1" applyBorder="1" applyAlignment="1">
      <alignment horizontal="right" vertical="center"/>
    </xf>
    <xf numFmtId="4" fontId="33" fillId="0" borderId="21" xfId="42" applyNumberFormat="1" applyFont="1" applyFill="1" applyBorder="1" applyAlignment="1">
      <alignment horizontal="right" vertical="center" wrapText="1"/>
    </xf>
    <xf numFmtId="0" fontId="22" fillId="0" borderId="21" xfId="42" applyFont="1" applyFill="1" applyBorder="1" applyAlignment="1">
      <alignment horizontal="left" vertical="top" wrapText="1"/>
    </xf>
    <xf numFmtId="4" fontId="22" fillId="0" borderId="21" xfId="42" applyNumberFormat="1" applyFont="1" applyFill="1" applyBorder="1" applyAlignment="1">
      <alignment horizontal="right" vertical="center" wrapText="1"/>
    </xf>
    <xf numFmtId="4" fontId="35" fillId="0" borderId="21" xfId="42" applyNumberFormat="1" applyFont="1" applyFill="1" applyBorder="1" applyAlignment="1">
      <alignment horizontal="right" vertical="center" wrapText="1"/>
    </xf>
    <xf numFmtId="4" fontId="34" fillId="0" borderId="21" xfId="42" applyNumberFormat="1" applyFont="1" applyFill="1" applyBorder="1" applyAlignment="1">
      <alignment horizontal="right" vertical="center" wrapText="1"/>
    </xf>
    <xf numFmtId="0" fontId="29" fillId="0" borderId="0" xfId="42" applyNumberFormat="1" applyFont="1" applyBorder="1" applyAlignment="1">
      <alignment horizontal="left" vertical="center" wrapText="1"/>
    </xf>
    <xf numFmtId="49" fontId="38" fillId="0" borderId="20" xfId="42" applyNumberFormat="1" applyFont="1" applyFill="1" applyBorder="1" applyAlignment="1">
      <alignment horizontal="center" vertical="center" wrapText="1"/>
    </xf>
    <xf numFmtId="49" fontId="29" fillId="0" borderId="20" xfId="42" applyNumberFormat="1" applyFont="1" applyFill="1" applyBorder="1" applyAlignment="1">
      <alignment horizontal="center" vertical="center" wrapText="1"/>
    </xf>
    <xf numFmtId="0" fontId="38" fillId="34" borderId="23" xfId="42" applyNumberFormat="1" applyFont="1" applyFill="1" applyBorder="1" applyAlignment="1">
      <alignment vertical="center"/>
    </xf>
    <xf numFmtId="0" fontId="38" fillId="36" borderId="32" xfId="42" applyNumberFormat="1" applyFont="1" applyFill="1" applyBorder="1" applyAlignment="1">
      <alignment vertical="center"/>
    </xf>
    <xf numFmtId="49" fontId="29" fillId="0" borderId="59" xfId="42" applyNumberFormat="1" applyFont="1" applyFill="1" applyBorder="1" applyAlignment="1">
      <alignment horizontal="center" vertical="center" wrapText="1"/>
    </xf>
    <xf numFmtId="49" fontId="29" fillId="0" borderId="13" xfId="42" applyNumberFormat="1" applyFont="1" applyFill="1" applyBorder="1" applyAlignment="1">
      <alignment horizontal="center" vertical="center" wrapText="1"/>
    </xf>
    <xf numFmtId="49" fontId="29" fillId="0" borderId="16" xfId="42" applyNumberFormat="1" applyFont="1" applyFill="1" applyBorder="1" applyAlignment="1">
      <alignment horizontal="center" vertical="center" wrapText="1"/>
    </xf>
    <xf numFmtId="49" fontId="29" fillId="0" borderId="49" xfId="42" applyNumberFormat="1" applyFont="1" applyFill="1" applyBorder="1" applyAlignment="1">
      <alignment horizontal="center" vertical="center" wrapText="1"/>
    </xf>
    <xf numFmtId="49" fontId="35" fillId="0" borderId="13" xfId="42" applyNumberFormat="1" applyFont="1" applyFill="1" applyBorder="1" applyAlignment="1">
      <alignment horizontal="center" vertical="center" wrapText="1"/>
    </xf>
    <xf numFmtId="0" fontId="38" fillId="34" borderId="48" xfId="42" applyNumberFormat="1" applyFont="1" applyFill="1" applyBorder="1" applyAlignment="1">
      <alignment vertical="center"/>
    </xf>
    <xf numFmtId="49" fontId="35" fillId="0" borderId="58" xfId="42" applyNumberFormat="1" applyFont="1" applyFill="1" applyBorder="1" applyAlignment="1">
      <alignment horizontal="center" vertical="center" wrapText="1"/>
    </xf>
    <xf numFmtId="49" fontId="29" fillId="0" borderId="14" xfId="42" applyNumberFormat="1" applyFont="1" applyFill="1" applyBorder="1" applyAlignment="1">
      <alignment horizontal="center" vertical="center" wrapText="1"/>
    </xf>
    <xf numFmtId="49" fontId="29" fillId="35" borderId="21" xfId="42" applyNumberFormat="1" applyFont="1" applyFill="1" applyBorder="1" applyAlignment="1">
      <alignment horizontal="center" vertical="center" wrapText="1"/>
    </xf>
    <xf numFmtId="49" fontId="35" fillId="35" borderId="13" xfId="42" applyNumberFormat="1" applyFont="1" applyFill="1" applyBorder="1" applyAlignment="1">
      <alignment horizontal="center" vertical="center" wrapText="1"/>
    </xf>
    <xf numFmtId="0" fontId="38" fillId="36" borderId="40" xfId="42" applyNumberFormat="1" applyFont="1" applyFill="1" applyBorder="1" applyAlignment="1">
      <alignment vertical="center"/>
    </xf>
    <xf numFmtId="49" fontId="29" fillId="0" borderId="26" xfId="42" applyNumberFormat="1" applyFont="1" applyFill="1" applyBorder="1" applyAlignment="1">
      <alignment horizontal="center" vertical="center" wrapText="1"/>
    </xf>
    <xf numFmtId="49" fontId="29" fillId="0" borderId="17" xfId="42" applyNumberFormat="1" applyFont="1" applyFill="1" applyBorder="1" applyAlignment="1">
      <alignment horizontal="center" vertical="center" wrapText="1"/>
    </xf>
    <xf numFmtId="49" fontId="29" fillId="0" borderId="30" xfId="42" applyNumberFormat="1" applyFont="1" applyFill="1" applyBorder="1" applyAlignment="1">
      <alignment horizontal="center" vertical="center" wrapText="1"/>
    </xf>
    <xf numFmtId="49" fontId="34" fillId="0" borderId="19" xfId="42" applyNumberFormat="1" applyFont="1" applyFill="1" applyBorder="1" applyAlignment="1">
      <alignment horizontal="center" vertical="center" wrapText="1"/>
    </xf>
    <xf numFmtId="49" fontId="25" fillId="0" borderId="59" xfId="42" applyNumberFormat="1" applyFont="1" applyFill="1" applyBorder="1" applyAlignment="1">
      <alignment horizontal="center" vertical="center" wrapText="1"/>
    </xf>
    <xf numFmtId="49" fontId="25" fillId="0" borderId="13" xfId="42" applyNumberFormat="1" applyFont="1" applyFill="1" applyBorder="1" applyAlignment="1">
      <alignment horizontal="center" vertical="center" wrapText="1"/>
    </xf>
    <xf numFmtId="49" fontId="25" fillId="0" borderId="16" xfId="42" applyNumberFormat="1" applyFont="1" applyFill="1" applyBorder="1" applyAlignment="1">
      <alignment horizontal="center" vertical="center" wrapText="1"/>
    </xf>
    <xf numFmtId="49" fontId="25" fillId="0" borderId="36" xfId="42" applyNumberFormat="1" applyFont="1" applyFill="1" applyBorder="1" applyAlignment="1">
      <alignment horizontal="center" vertical="center" wrapText="1"/>
    </xf>
    <xf numFmtId="0" fontId="38" fillId="36" borderId="40" xfId="42" applyNumberFormat="1" applyFont="1" applyFill="1" applyBorder="1" applyAlignment="1">
      <alignment horizontal="left" vertical="center"/>
    </xf>
    <xf numFmtId="49" fontId="29" fillId="0" borderId="11" xfId="42" applyNumberFormat="1" applyFont="1" applyFill="1" applyBorder="1" applyAlignment="1">
      <alignment horizontal="center" vertical="center" wrapText="1"/>
    </xf>
    <xf numFmtId="0" fontId="38" fillId="36" borderId="11" xfId="42" applyNumberFormat="1" applyFont="1" applyFill="1" applyBorder="1" applyAlignment="1">
      <alignment horizontal="left" vertical="center"/>
    </xf>
    <xf numFmtId="49" fontId="29" fillId="0" borderId="58" xfId="42" applyNumberFormat="1" applyFont="1" applyFill="1" applyBorder="1" applyAlignment="1">
      <alignment horizontal="center" vertical="center" wrapText="1"/>
    </xf>
    <xf numFmtId="49" fontId="29" fillId="35" borderId="20" xfId="42" applyNumberFormat="1" applyFont="1" applyFill="1" applyBorder="1" applyAlignment="1">
      <alignment horizontal="center" vertical="center" wrapText="1"/>
    </xf>
    <xf numFmtId="49" fontId="35" fillId="35" borderId="20" xfId="42" applyNumberFormat="1" applyFont="1" applyFill="1" applyBorder="1" applyAlignment="1">
      <alignment horizontal="center" vertical="center" wrapText="1"/>
    </xf>
    <xf numFmtId="49" fontId="35" fillId="35" borderId="58" xfId="42" applyNumberFormat="1" applyFont="1" applyFill="1" applyBorder="1" applyAlignment="1">
      <alignment horizontal="center" vertical="center" wrapText="1"/>
    </xf>
    <xf numFmtId="49" fontId="35" fillId="35" borderId="59" xfId="42" applyNumberFormat="1" applyFont="1" applyFill="1" applyBorder="1" applyAlignment="1">
      <alignment horizontal="center" vertical="center" wrapText="1"/>
    </xf>
    <xf numFmtId="0" fontId="38" fillId="36" borderId="66" xfId="42" applyNumberFormat="1" applyFont="1" applyFill="1" applyBorder="1" applyAlignment="1">
      <alignment horizontal="left" vertical="center"/>
    </xf>
    <xf numFmtId="0" fontId="38" fillId="35" borderId="11" xfId="42" applyNumberFormat="1" applyFont="1" applyFill="1" applyBorder="1" applyAlignment="1">
      <alignment horizontal="left" vertical="center"/>
    </xf>
    <xf numFmtId="0" fontId="38" fillId="34" borderId="32" xfId="42" applyNumberFormat="1" applyFont="1" applyFill="1" applyBorder="1" applyAlignment="1">
      <alignment horizontal="left" vertical="center"/>
    </xf>
    <xf numFmtId="0" fontId="29" fillId="35" borderId="13" xfId="42" applyNumberFormat="1" applyFont="1" applyFill="1" applyBorder="1" applyAlignment="1">
      <alignment horizontal="left" vertical="center"/>
    </xf>
    <xf numFmtId="49" fontId="35" fillId="0" borderId="21" xfId="42" applyNumberFormat="1" applyFont="1" applyFill="1" applyBorder="1" applyAlignment="1">
      <alignment horizontal="center" vertical="center" wrapText="1"/>
    </xf>
    <xf numFmtId="0" fontId="38" fillId="34" borderId="11" xfId="42" applyNumberFormat="1" applyFont="1" applyFill="1" applyBorder="1" applyAlignment="1">
      <alignment horizontal="left" vertical="center"/>
    </xf>
    <xf numFmtId="49" fontId="38" fillId="33" borderId="11" xfId="42" applyNumberFormat="1" applyFont="1" applyFill="1" applyBorder="1" applyAlignment="1">
      <alignment horizontal="center" vertical="center" wrapText="1"/>
    </xf>
    <xf numFmtId="4" fontId="29" fillId="0" borderId="0" xfId="42" applyNumberFormat="1" applyFont="1" applyBorder="1" applyAlignment="1">
      <alignment horizontal="right"/>
    </xf>
    <xf numFmtId="49" fontId="22" fillId="35" borderId="21" xfId="42" applyNumberFormat="1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left" vertical="top" wrapText="1"/>
    </xf>
    <xf numFmtId="49" fontId="33" fillId="0" borderId="21" xfId="42" applyNumberFormat="1" applyFont="1" applyFill="1" applyBorder="1" applyAlignment="1">
      <alignment horizontal="center" vertical="center" wrapText="1"/>
    </xf>
    <xf numFmtId="49" fontId="33" fillId="0" borderId="15" xfId="42" applyNumberFormat="1" applyFont="1" applyFill="1" applyBorder="1" applyAlignment="1">
      <alignment horizontal="center" vertical="center" wrapText="1"/>
    </xf>
    <xf numFmtId="49" fontId="19" fillId="0" borderId="68" xfId="42" applyNumberFormat="1" applyFont="1" applyFill="1" applyBorder="1" applyAlignment="1">
      <alignment horizontal="center" vertical="center" wrapText="1"/>
    </xf>
    <xf numFmtId="0" fontId="22" fillId="0" borderId="53" xfId="42" applyFont="1" applyFill="1" applyBorder="1" applyAlignment="1">
      <alignment horizontal="left" vertical="top" wrapText="1"/>
    </xf>
    <xf numFmtId="0" fontId="20" fillId="35" borderId="15" xfId="42" applyFont="1" applyFill="1" applyBorder="1" applyAlignment="1">
      <alignment horizontal="left" vertical="top" wrapText="1"/>
    </xf>
    <xf numFmtId="0" fontId="33" fillId="35" borderId="15" xfId="42" applyFont="1" applyFill="1" applyBorder="1" applyAlignment="1">
      <alignment horizontal="left" vertical="top" wrapText="1"/>
    </xf>
    <xf numFmtId="0" fontId="20" fillId="35" borderId="13" xfId="42" applyFont="1" applyFill="1" applyBorder="1" applyAlignment="1">
      <alignment horizontal="left" vertical="top" wrapText="1"/>
    </xf>
    <xf numFmtId="0" fontId="20" fillId="36" borderId="38" xfId="42" applyNumberFormat="1" applyFont="1" applyFill="1" applyBorder="1" applyAlignment="1">
      <alignment vertical="center"/>
    </xf>
    <xf numFmtId="0" fontId="30" fillId="36" borderId="0" xfId="42" applyNumberFormat="1" applyFont="1" applyFill="1" applyBorder="1" applyAlignment="1">
      <alignment vertical="top"/>
    </xf>
    <xf numFmtId="4" fontId="20" fillId="36" borderId="0" xfId="42" applyNumberFormat="1" applyFont="1" applyFill="1" applyBorder="1" applyAlignment="1">
      <alignment horizontal="right" vertical="center"/>
    </xf>
    <xf numFmtId="0" fontId="21" fillId="36" borderId="0" xfId="42" applyNumberFormat="1" applyFont="1" applyFill="1" applyBorder="1" applyAlignment="1">
      <alignment vertical="center"/>
    </xf>
    <xf numFmtId="0" fontId="38" fillId="36" borderId="0" xfId="42" applyNumberFormat="1" applyFont="1" applyFill="1" applyBorder="1" applyAlignment="1">
      <alignment vertical="center"/>
    </xf>
    <xf numFmtId="4" fontId="23" fillId="34" borderId="48" xfId="42" applyNumberFormat="1" applyFont="1" applyFill="1" applyBorder="1" applyAlignment="1">
      <alignment horizontal="right" vertical="center"/>
    </xf>
    <xf numFmtId="0" fontId="21" fillId="36" borderId="27" xfId="42" applyNumberFormat="1" applyFont="1" applyFill="1" applyBorder="1" applyAlignment="1">
      <alignment horizontal="left" vertical="top"/>
    </xf>
    <xf numFmtId="4" fontId="21" fillId="36" borderId="27" xfId="42" applyNumberFormat="1" applyFont="1" applyFill="1" applyBorder="1" applyAlignment="1">
      <alignment horizontal="right" vertical="center"/>
    </xf>
    <xf numFmtId="0" fontId="21" fillId="36" borderId="27" xfId="42" applyNumberFormat="1" applyFont="1" applyFill="1" applyBorder="1" applyAlignment="1">
      <alignment horizontal="left" vertical="center"/>
    </xf>
    <xf numFmtId="0" fontId="38" fillId="36" borderId="27" xfId="42" applyNumberFormat="1" applyFont="1" applyFill="1" applyBorder="1" applyAlignment="1">
      <alignment horizontal="left" vertical="center"/>
    </xf>
    <xf numFmtId="0" fontId="20" fillId="34" borderId="71" xfId="42" applyNumberFormat="1" applyFont="1" applyFill="1" applyBorder="1" applyAlignment="1">
      <alignment horizontal="left" vertical="top"/>
    </xf>
    <xf numFmtId="4" fontId="20" fillId="34" borderId="48" xfId="42" applyNumberFormat="1" applyFont="1" applyFill="1" applyBorder="1" applyAlignment="1">
      <alignment horizontal="right" vertical="center"/>
    </xf>
    <xf numFmtId="0" fontId="21" fillId="34" borderId="48" xfId="42" applyNumberFormat="1" applyFont="1" applyFill="1" applyBorder="1" applyAlignment="1">
      <alignment horizontal="left" vertical="center"/>
    </xf>
    <xf numFmtId="0" fontId="38" fillId="34" borderId="48" xfId="42" applyNumberFormat="1" applyFont="1" applyFill="1" applyBorder="1" applyAlignment="1">
      <alignment horizontal="left" vertical="center"/>
    </xf>
    <xf numFmtId="0" fontId="21" fillId="34" borderId="47" xfId="42" applyNumberFormat="1" applyFont="1" applyFill="1" applyBorder="1" applyAlignment="1">
      <alignment horizontal="left" vertical="center"/>
    </xf>
    <xf numFmtId="0" fontId="20" fillId="0" borderId="72" xfId="42" applyFont="1" applyFill="1" applyBorder="1" applyAlignment="1">
      <alignment horizontal="left" vertical="top" wrapText="1"/>
    </xf>
    <xf numFmtId="0" fontId="33" fillId="0" borderId="72" xfId="42" applyFont="1" applyFill="1" applyBorder="1" applyAlignment="1">
      <alignment horizontal="left" vertical="top" wrapText="1"/>
    </xf>
    <xf numFmtId="4" fontId="33" fillId="0" borderId="72" xfId="42" applyNumberFormat="1" applyFont="1" applyFill="1" applyBorder="1" applyAlignment="1">
      <alignment horizontal="right" vertical="center" wrapText="1"/>
    </xf>
    <xf numFmtId="49" fontId="19" fillId="0" borderId="72" xfId="42" applyNumberFormat="1" applyFont="1" applyFill="1" applyBorder="1" applyAlignment="1">
      <alignment horizontal="center" vertical="center" wrapText="1"/>
    </xf>
    <xf numFmtId="49" fontId="19" fillId="0" borderId="73" xfId="42" applyNumberFormat="1" applyFont="1" applyFill="1" applyBorder="1" applyAlignment="1">
      <alignment horizontal="center" vertical="center" wrapText="1"/>
    </xf>
    <xf numFmtId="49" fontId="29" fillId="0" borderId="73" xfId="42" applyNumberFormat="1" applyFont="1" applyFill="1" applyBorder="1" applyAlignment="1">
      <alignment horizontal="center" vertical="center" wrapText="1"/>
    </xf>
    <xf numFmtId="49" fontId="33" fillId="0" borderId="72" xfId="42" applyNumberFormat="1" applyFont="1" applyFill="1" applyBorder="1" applyAlignment="1">
      <alignment horizontal="center" vertical="center" wrapText="1"/>
    </xf>
    <xf numFmtId="0" fontId="19" fillId="0" borderId="72" xfId="42" applyFont="1" applyFill="1" applyBorder="1" applyAlignment="1">
      <alignment horizontal="left" vertical="top" wrapText="1"/>
    </xf>
    <xf numFmtId="4" fontId="19" fillId="0" borderId="72" xfId="42" applyNumberFormat="1" applyFont="1" applyFill="1" applyBorder="1" applyAlignment="1">
      <alignment horizontal="right" vertical="center" wrapText="1"/>
    </xf>
    <xf numFmtId="0" fontId="20" fillId="34" borderId="48" xfId="42" applyNumberFormat="1" applyFont="1" applyFill="1" applyBorder="1" applyAlignment="1">
      <alignment horizontal="left" vertical="top"/>
    </xf>
    <xf numFmtId="0" fontId="20" fillId="35" borderId="53" xfId="42" applyNumberFormat="1" applyFont="1" applyFill="1" applyBorder="1" applyAlignment="1">
      <alignment vertical="top"/>
    </xf>
    <xf numFmtId="0" fontId="24" fillId="0" borderId="53" xfId="42" applyFont="1" applyFill="1" applyBorder="1" applyAlignment="1">
      <alignment horizontal="left" vertical="top" wrapText="1"/>
    </xf>
    <xf numFmtId="4" fontId="19" fillId="35" borderId="53" xfId="42" applyNumberFormat="1" applyFont="1" applyFill="1" applyBorder="1" applyAlignment="1">
      <alignment horizontal="right" vertical="center"/>
    </xf>
    <xf numFmtId="49" fontId="24" fillId="0" borderId="53" xfId="42" applyNumberFormat="1" applyFont="1" applyFill="1" applyBorder="1" applyAlignment="1">
      <alignment horizontal="center" vertical="center" wrapText="1"/>
    </xf>
    <xf numFmtId="49" fontId="25" fillId="0" borderId="53" xfId="42" applyNumberFormat="1" applyFont="1" applyFill="1" applyBorder="1" applyAlignment="1">
      <alignment horizontal="center" vertical="center" wrapText="1"/>
    </xf>
    <xf numFmtId="0" fontId="20" fillId="35" borderId="72" xfId="42" applyFont="1" applyFill="1" applyBorder="1" applyAlignment="1">
      <alignment horizontal="left" vertical="top" wrapText="1"/>
    </xf>
    <xf numFmtId="0" fontId="19" fillId="35" borderId="72" xfId="42" applyFont="1" applyFill="1" applyBorder="1" applyAlignment="1">
      <alignment horizontal="left" vertical="top" wrapText="1"/>
    </xf>
    <xf numFmtId="4" fontId="19" fillId="35" borderId="72" xfId="42" applyNumberFormat="1" applyFont="1" applyFill="1" applyBorder="1" applyAlignment="1">
      <alignment horizontal="right" vertical="center" wrapText="1"/>
    </xf>
    <xf numFmtId="0" fontId="27" fillId="35" borderId="12" xfId="42" applyNumberFormat="1" applyFont="1" applyFill="1" applyBorder="1" applyAlignment="1">
      <alignment vertical="center"/>
    </xf>
    <xf numFmtId="0" fontId="30" fillId="35" borderId="48" xfId="42" applyNumberFormat="1" applyFont="1" applyFill="1" applyBorder="1" applyAlignment="1">
      <alignment vertical="top"/>
    </xf>
    <xf numFmtId="4" fontId="27" fillId="35" borderId="48" xfId="42" applyNumberFormat="1" applyFont="1" applyFill="1" applyBorder="1" applyAlignment="1">
      <alignment horizontal="right" vertical="center"/>
    </xf>
    <xf numFmtId="0" fontId="21" fillId="35" borderId="48" xfId="42" applyNumberFormat="1" applyFont="1" applyFill="1" applyBorder="1" applyAlignment="1">
      <alignment vertical="center"/>
    </xf>
    <xf numFmtId="0" fontId="38" fillId="35" borderId="48" xfId="42" applyNumberFormat="1" applyFont="1" applyFill="1" applyBorder="1" applyAlignment="1">
      <alignment vertical="center"/>
    </xf>
    <xf numFmtId="0" fontId="21" fillId="35" borderId="47" xfId="42" applyNumberFormat="1" applyFont="1" applyFill="1" applyBorder="1" applyAlignment="1">
      <alignment vertical="center"/>
    </xf>
    <xf numFmtId="49" fontId="19" fillId="0" borderId="48" xfId="42" applyNumberFormat="1" applyFont="1" applyFill="1" applyBorder="1" applyAlignment="1">
      <alignment horizontal="left" vertical="top" wrapText="1"/>
    </xf>
    <xf numFmtId="4" fontId="19" fillId="0" borderId="48" xfId="42" applyNumberFormat="1" applyFont="1" applyFill="1" applyBorder="1" applyAlignment="1">
      <alignment horizontal="right" vertical="center" wrapText="1"/>
    </xf>
    <xf numFmtId="49" fontId="19" fillId="0" borderId="48" xfId="42" applyNumberFormat="1" applyFont="1" applyFill="1" applyBorder="1" applyAlignment="1">
      <alignment horizontal="center" vertical="center" wrapText="1"/>
    </xf>
    <xf numFmtId="49" fontId="29" fillId="0" borderId="48" xfId="42" applyNumberFormat="1" applyFont="1" applyFill="1" applyBorder="1" applyAlignment="1">
      <alignment horizontal="center" vertical="center" wrapText="1"/>
    </xf>
    <xf numFmtId="49" fontId="19" fillId="0" borderId="47" xfId="42" applyNumberFormat="1" applyFont="1" applyFill="1" applyBorder="1" applyAlignment="1">
      <alignment horizontal="center" vertical="center" wrapText="1"/>
    </xf>
    <xf numFmtId="0" fontId="20" fillId="0" borderId="12" xfId="42" applyNumberFormat="1" applyFont="1" applyFill="1" applyBorder="1" applyAlignment="1">
      <alignment horizontal="left" vertical="center"/>
    </xf>
    <xf numFmtId="0" fontId="20" fillId="0" borderId="48" xfId="42" applyNumberFormat="1" applyFont="1" applyFill="1" applyBorder="1" applyAlignment="1">
      <alignment horizontal="left" vertical="top"/>
    </xf>
    <xf numFmtId="4" fontId="20" fillId="0" borderId="48" xfId="42" applyNumberFormat="1" applyFont="1" applyFill="1" applyBorder="1" applyAlignment="1">
      <alignment horizontal="right" vertical="center"/>
    </xf>
    <xf numFmtId="0" fontId="21" fillId="0" borderId="48" xfId="42" applyNumberFormat="1" applyFont="1" applyFill="1" applyBorder="1" applyAlignment="1">
      <alignment horizontal="left" vertical="center"/>
    </xf>
    <xf numFmtId="0" fontId="38" fillId="0" borderId="48" xfId="42" applyNumberFormat="1" applyFont="1" applyFill="1" applyBorder="1" applyAlignment="1">
      <alignment horizontal="left" vertical="center"/>
    </xf>
    <xf numFmtId="0" fontId="21" fillId="0" borderId="47" xfId="42" applyNumberFormat="1" applyFont="1" applyFill="1" applyBorder="1" applyAlignment="1">
      <alignment horizontal="left" vertical="center"/>
    </xf>
    <xf numFmtId="0" fontId="20" fillId="0" borderId="22" xfId="42" applyNumberFormat="1" applyFont="1" applyFill="1" applyBorder="1" applyAlignment="1">
      <alignment horizontal="center" vertical="center" wrapText="1"/>
    </xf>
    <xf numFmtId="0" fontId="19" fillId="0" borderId="22" xfId="42" applyNumberFormat="1" applyFont="1" applyFill="1" applyBorder="1" applyAlignment="1">
      <alignment horizontal="center" vertical="center" wrapText="1"/>
    </xf>
    <xf numFmtId="0" fontId="19" fillId="0" borderId="0" xfId="42" applyNumberFormat="1" applyFont="1" applyBorder="1" applyAlignment="1">
      <alignment horizontal="center" vertical="center" wrapText="1"/>
    </xf>
    <xf numFmtId="0" fontId="21" fillId="34" borderId="23" xfId="42" applyNumberFormat="1" applyFont="1" applyFill="1" applyBorder="1" applyAlignment="1">
      <alignment horizontal="center" vertical="center"/>
    </xf>
    <xf numFmtId="0" fontId="31" fillId="36" borderId="54" xfId="42" applyNumberFormat="1" applyFont="1" applyFill="1" applyBorder="1" applyAlignment="1">
      <alignment horizontal="center" vertical="center"/>
    </xf>
    <xf numFmtId="0" fontId="19" fillId="0" borderId="52" xfId="42" applyNumberFormat="1" applyFont="1" applyFill="1" applyBorder="1" applyAlignment="1">
      <alignment horizontal="center" vertical="center" wrapText="1"/>
    </xf>
    <xf numFmtId="0" fontId="19" fillId="0" borderId="13" xfId="42" applyNumberFormat="1" applyFont="1" applyFill="1" applyBorder="1" applyAlignment="1">
      <alignment horizontal="center" vertical="center" wrapText="1"/>
    </xf>
    <xf numFmtId="0" fontId="22" fillId="0" borderId="13" xfId="42" applyNumberFormat="1" applyFont="1" applyFill="1" applyBorder="1" applyAlignment="1">
      <alignment horizontal="center" vertical="center" wrapText="1"/>
    </xf>
    <xf numFmtId="0" fontId="21" fillId="36" borderId="0" xfId="42" applyNumberFormat="1" applyFont="1" applyFill="1" applyBorder="1" applyAlignment="1">
      <alignment horizontal="center" vertical="center"/>
    </xf>
    <xf numFmtId="0" fontId="21" fillId="34" borderId="48" xfId="42" applyNumberFormat="1" applyFont="1" applyFill="1" applyBorder="1" applyAlignment="1">
      <alignment horizontal="center" vertical="center"/>
    </xf>
    <xf numFmtId="0" fontId="21" fillId="35" borderId="48" xfId="42" applyNumberFormat="1" applyFont="1" applyFill="1" applyBorder="1" applyAlignment="1">
      <alignment horizontal="center" vertical="center"/>
    </xf>
    <xf numFmtId="0" fontId="21" fillId="36" borderId="27" xfId="42" applyNumberFormat="1" applyFont="1" applyFill="1" applyBorder="1" applyAlignment="1">
      <alignment horizontal="center" vertical="center"/>
    </xf>
    <xf numFmtId="0" fontId="22" fillId="0" borderId="56" xfId="42" applyNumberFormat="1" applyFont="1" applyFill="1" applyBorder="1" applyAlignment="1">
      <alignment horizontal="center" vertical="center" wrapText="1"/>
    </xf>
    <xf numFmtId="0" fontId="19" fillId="0" borderId="57" xfId="42" applyNumberFormat="1" applyFont="1" applyFill="1" applyBorder="1" applyAlignment="1">
      <alignment horizontal="center" vertical="center" wrapText="1"/>
    </xf>
    <xf numFmtId="0" fontId="19" fillId="0" borderId="18" xfId="42" applyNumberFormat="1" applyFont="1" applyFill="1" applyBorder="1" applyAlignment="1">
      <alignment horizontal="center" vertical="center" wrapText="1"/>
    </xf>
    <xf numFmtId="0" fontId="19" fillId="0" borderId="21" xfId="42" applyNumberFormat="1" applyFont="1" applyFill="1" applyBorder="1" applyAlignment="1">
      <alignment horizontal="center" vertical="center" wrapText="1"/>
    </xf>
    <xf numFmtId="0" fontId="19" fillId="35" borderId="21" xfId="42" applyNumberFormat="1" applyFont="1" applyFill="1" applyBorder="1" applyAlignment="1">
      <alignment horizontal="center" vertical="center" wrapText="1"/>
    </xf>
    <xf numFmtId="0" fontId="22" fillId="35" borderId="21" xfId="42" applyNumberFormat="1" applyFont="1" applyFill="1" applyBorder="1" applyAlignment="1">
      <alignment horizontal="center" vertical="center" wrapText="1"/>
    </xf>
    <xf numFmtId="0" fontId="20" fillId="36" borderId="40" xfId="42" applyNumberFormat="1" applyFont="1" applyFill="1" applyBorder="1" applyAlignment="1">
      <alignment horizontal="center" vertical="center"/>
    </xf>
    <xf numFmtId="0" fontId="19" fillId="0" borderId="26" xfId="42" applyNumberFormat="1" applyFont="1" applyFill="1" applyBorder="1" applyAlignment="1">
      <alignment horizontal="center" vertical="center" wrapText="1"/>
    </xf>
    <xf numFmtId="0" fontId="24" fillId="0" borderId="22" xfId="42" applyNumberFormat="1" applyFont="1" applyFill="1" applyBorder="1" applyAlignment="1">
      <alignment horizontal="center" vertical="center" wrapText="1"/>
    </xf>
    <xf numFmtId="0" fontId="29" fillId="0" borderId="22" xfId="42" applyNumberFormat="1" applyFont="1" applyFill="1" applyBorder="1" applyAlignment="1">
      <alignment horizontal="center" vertical="center" wrapText="1"/>
    </xf>
    <xf numFmtId="0" fontId="35" fillId="0" borderId="56" xfId="42" applyNumberFormat="1" applyFont="1" applyFill="1" applyBorder="1" applyAlignment="1">
      <alignment horizontal="center" vertical="center" wrapText="1"/>
    </xf>
    <xf numFmtId="0" fontId="29" fillId="0" borderId="43" xfId="42" applyNumberFormat="1" applyFont="1" applyFill="1" applyBorder="1" applyAlignment="1">
      <alignment horizontal="center" vertical="center" wrapText="1"/>
    </xf>
    <xf numFmtId="0" fontId="29" fillId="0" borderId="29" xfId="42" applyNumberFormat="1" applyFont="1" applyFill="1" applyBorder="1" applyAlignment="1">
      <alignment horizontal="center" vertical="center" wrapText="1"/>
    </xf>
    <xf numFmtId="0" fontId="29" fillId="0" borderId="21" xfId="42" applyNumberFormat="1" applyFont="1" applyFill="1" applyBorder="1" applyAlignment="1">
      <alignment horizontal="center" vertical="center" wrapText="1"/>
    </xf>
    <xf numFmtId="0" fontId="24" fillId="35" borderId="13" xfId="42" applyNumberFormat="1" applyFont="1" applyFill="1" applyBorder="1" applyAlignment="1">
      <alignment horizontal="center" vertical="center" wrapText="1"/>
    </xf>
    <xf numFmtId="0" fontId="24" fillId="35" borderId="36" xfId="42" applyNumberFormat="1" applyFont="1" applyFill="1" applyBorder="1" applyAlignment="1">
      <alignment horizontal="center" vertical="center" wrapText="1"/>
    </xf>
    <xf numFmtId="0" fontId="22" fillId="35" borderId="13" xfId="42" applyNumberFormat="1" applyFont="1" applyFill="1" applyBorder="1" applyAlignment="1">
      <alignment horizontal="center" vertical="center" wrapText="1"/>
    </xf>
    <xf numFmtId="0" fontId="19" fillId="0" borderId="11" xfId="42" applyNumberFormat="1" applyFont="1" applyFill="1" applyBorder="1" applyAlignment="1">
      <alignment horizontal="center" vertical="center" wrapText="1"/>
    </xf>
    <xf numFmtId="0" fontId="24" fillId="0" borderId="13" xfId="42" applyNumberFormat="1" applyFont="1" applyFill="1" applyBorder="1" applyAlignment="1">
      <alignment horizontal="center" vertical="center" wrapText="1"/>
    </xf>
    <xf numFmtId="0" fontId="20" fillId="36" borderId="11" xfId="42" applyNumberFormat="1" applyFont="1" applyFill="1" applyBorder="1" applyAlignment="1">
      <alignment horizontal="center" vertical="center"/>
    </xf>
    <xf numFmtId="0" fontId="19" fillId="0" borderId="48" xfId="42" applyNumberFormat="1" applyFont="1" applyFill="1" applyBorder="1" applyAlignment="1">
      <alignment horizontal="center" vertical="center" wrapText="1"/>
    </xf>
    <xf numFmtId="0" fontId="33" fillId="0" borderId="72" xfId="42" applyNumberFormat="1" applyFont="1" applyFill="1" applyBorder="1" applyAlignment="1">
      <alignment horizontal="center" vertical="center" wrapText="1"/>
    </xf>
    <xf numFmtId="0" fontId="22" fillId="0" borderId="21" xfId="42" applyNumberFormat="1" applyFont="1" applyFill="1" applyBorder="1" applyAlignment="1">
      <alignment horizontal="center" vertical="center" wrapText="1"/>
    </xf>
    <xf numFmtId="0" fontId="21" fillId="0" borderId="48" xfId="42" applyNumberFormat="1" applyFont="1" applyFill="1" applyBorder="1" applyAlignment="1">
      <alignment horizontal="center" vertical="center"/>
    </xf>
    <xf numFmtId="0" fontId="19" fillId="0" borderId="72" xfId="42" applyNumberFormat="1" applyFont="1" applyFill="1" applyBorder="1" applyAlignment="1">
      <alignment horizontal="center" vertical="center" wrapText="1"/>
    </xf>
    <xf numFmtId="0" fontId="21" fillId="34" borderId="32" xfId="42" applyNumberFormat="1" applyFont="1" applyFill="1" applyBorder="1" applyAlignment="1">
      <alignment horizontal="center" vertical="center"/>
    </xf>
    <xf numFmtId="0" fontId="22" fillId="35" borderId="56" xfId="42" applyNumberFormat="1" applyFont="1" applyFill="1" applyBorder="1" applyAlignment="1">
      <alignment horizontal="center" vertical="center" wrapText="1"/>
    </xf>
    <xf numFmtId="0" fontId="22" fillId="35" borderId="57" xfId="42" applyNumberFormat="1" applyFont="1" applyFill="1" applyBorder="1" applyAlignment="1">
      <alignment horizontal="center" vertical="center" wrapText="1"/>
    </xf>
    <xf numFmtId="0" fontId="20" fillId="36" borderId="66" xfId="42" applyNumberFormat="1" applyFont="1" applyFill="1" applyBorder="1" applyAlignment="1">
      <alignment horizontal="center" vertical="center"/>
    </xf>
    <xf numFmtId="0" fontId="21" fillId="35" borderId="11" xfId="42" applyNumberFormat="1" applyFont="1" applyFill="1" applyBorder="1" applyAlignment="1">
      <alignment horizontal="center" vertical="center"/>
    </xf>
    <xf numFmtId="0" fontId="25" fillId="0" borderId="32" xfId="42" applyNumberFormat="1" applyFont="1" applyBorder="1" applyAlignment="1">
      <alignment horizontal="center" vertical="center" wrapText="1"/>
    </xf>
    <xf numFmtId="0" fontId="25" fillId="0" borderId="13" xfId="42" applyNumberFormat="1" applyFont="1" applyBorder="1" applyAlignment="1">
      <alignment horizontal="center" vertical="center" wrapText="1"/>
    </xf>
    <xf numFmtId="0" fontId="25" fillId="0" borderId="0" xfId="42" applyNumberFormat="1" applyFont="1" applyBorder="1" applyAlignment="1">
      <alignment horizontal="center" vertical="center" wrapText="1"/>
    </xf>
    <xf numFmtId="0" fontId="26" fillId="35" borderId="13" xfId="42" applyNumberFormat="1" applyFont="1" applyFill="1" applyBorder="1" applyAlignment="1">
      <alignment horizontal="center" vertical="center"/>
    </xf>
    <xf numFmtId="0" fontId="25" fillId="0" borderId="11" xfId="42" applyNumberFormat="1" applyFont="1" applyBorder="1" applyAlignment="1">
      <alignment horizontal="center" vertical="center" wrapText="1"/>
    </xf>
    <xf numFmtId="0" fontId="19" fillId="35" borderId="13" xfId="42" applyNumberFormat="1" applyFont="1" applyFill="1" applyBorder="1" applyAlignment="1">
      <alignment horizontal="center" vertical="center" wrapText="1"/>
    </xf>
    <xf numFmtId="0" fontId="19" fillId="0" borderId="29" xfId="42" applyNumberFormat="1" applyFont="1" applyFill="1" applyBorder="1" applyAlignment="1">
      <alignment horizontal="center" vertical="center" wrapText="1"/>
    </xf>
    <xf numFmtId="0" fontId="19" fillId="0" borderId="56" xfId="42" applyNumberFormat="1" applyFont="1" applyFill="1" applyBorder="1" applyAlignment="1">
      <alignment horizontal="center" vertical="center" wrapText="1"/>
    </xf>
    <xf numFmtId="0" fontId="19" fillId="35" borderId="22" xfId="42" applyNumberFormat="1" applyFont="1" applyFill="1" applyBorder="1" applyAlignment="1">
      <alignment horizontal="center" vertical="center" wrapText="1"/>
    </xf>
    <xf numFmtId="0" fontId="19" fillId="0" borderId="36" xfId="42" applyNumberFormat="1" applyFont="1" applyFill="1" applyBorder="1" applyAlignment="1">
      <alignment horizontal="center" vertical="center" wrapText="1"/>
    </xf>
    <xf numFmtId="0" fontId="19" fillId="0" borderId="53" xfId="42" applyNumberFormat="1" applyFont="1" applyFill="1" applyBorder="1" applyAlignment="1">
      <alignment horizontal="center" vertical="center" wrapText="1"/>
    </xf>
    <xf numFmtId="0" fontId="19" fillId="0" borderId="15" xfId="42" applyNumberFormat="1" applyFont="1" applyFill="1" applyBorder="1" applyAlignment="1">
      <alignment horizontal="center" vertical="center" wrapText="1"/>
    </xf>
    <xf numFmtId="0" fontId="33" fillId="0" borderId="15" xfId="42" applyNumberFormat="1" applyFont="1" applyFill="1" applyBorder="1" applyAlignment="1">
      <alignment horizontal="center" vertical="center" wrapText="1"/>
    </xf>
    <xf numFmtId="0" fontId="22" fillId="0" borderId="53" xfId="42" applyNumberFormat="1" applyFont="1" applyFill="1" applyBorder="1" applyAlignment="1">
      <alignment horizontal="center" vertical="center" wrapText="1"/>
    </xf>
    <xf numFmtId="0" fontId="21" fillId="34" borderId="11" xfId="42" applyNumberFormat="1" applyFont="1" applyFill="1" applyBorder="1" applyAlignment="1">
      <alignment horizontal="center" vertical="center"/>
    </xf>
    <xf numFmtId="0" fontId="20" fillId="33" borderId="11" xfId="42" applyNumberFormat="1" applyFont="1" applyFill="1" applyBorder="1" applyAlignment="1">
      <alignment horizontal="center" vertical="center" wrapText="1"/>
    </xf>
    <xf numFmtId="0" fontId="19" fillId="0" borderId="0" xfId="42" applyNumberFormat="1" applyFont="1" applyBorder="1" applyAlignment="1">
      <alignment horizontal="center" wrapText="1"/>
    </xf>
    <xf numFmtId="49" fontId="34" fillId="0" borderId="21" xfId="42" applyNumberFormat="1" applyFont="1" applyFill="1" applyBorder="1" applyAlignment="1">
      <alignment horizontal="center" vertical="center" wrapText="1"/>
    </xf>
    <xf numFmtId="0" fontId="23" fillId="0" borderId="57" xfId="42" applyFont="1" applyFill="1" applyBorder="1" applyAlignment="1">
      <alignment horizontal="left" vertical="top" wrapText="1"/>
    </xf>
    <xf numFmtId="0" fontId="24" fillId="0" borderId="57" xfId="42" applyFont="1" applyFill="1" applyBorder="1" applyAlignment="1">
      <alignment horizontal="left" vertical="top" wrapText="1"/>
    </xf>
    <xf numFmtId="0" fontId="24" fillId="0" borderId="57" xfId="42" applyNumberFormat="1" applyFont="1" applyFill="1" applyBorder="1" applyAlignment="1">
      <alignment horizontal="center" vertical="center" wrapText="1"/>
    </xf>
    <xf numFmtId="4" fontId="24" fillId="0" borderId="57" xfId="42" applyNumberFormat="1" applyFont="1" applyFill="1" applyBorder="1" applyAlignment="1">
      <alignment horizontal="right" vertical="center" wrapText="1"/>
    </xf>
    <xf numFmtId="49" fontId="24" fillId="0" borderId="57" xfId="42" applyNumberFormat="1" applyFont="1" applyFill="1" applyBorder="1" applyAlignment="1">
      <alignment horizontal="center" vertical="center" wrapText="1"/>
    </xf>
    <xf numFmtId="0" fontId="25" fillId="0" borderId="36" xfId="42" applyFont="1" applyBorder="1" applyAlignment="1">
      <alignment horizontal="center" vertical="center" wrapText="1"/>
    </xf>
    <xf numFmtId="49" fontId="24" fillId="0" borderId="61" xfId="42" applyNumberFormat="1" applyFont="1" applyFill="1" applyBorder="1" applyAlignment="1">
      <alignment horizontal="center" vertical="center" wrapText="1"/>
    </xf>
    <xf numFmtId="0" fontId="23" fillId="0" borderId="68" xfId="42" applyFont="1" applyFill="1" applyBorder="1" applyAlignment="1">
      <alignment horizontal="left" vertical="top" wrapText="1"/>
    </xf>
    <xf numFmtId="0" fontId="24" fillId="0" borderId="68" xfId="42" applyFont="1" applyFill="1" applyBorder="1" applyAlignment="1">
      <alignment horizontal="left" vertical="top" wrapText="1"/>
    </xf>
    <xf numFmtId="0" fontId="24" fillId="35" borderId="68" xfId="42" applyNumberFormat="1" applyFont="1" applyFill="1" applyBorder="1" applyAlignment="1">
      <alignment horizontal="center" vertical="center" wrapText="1"/>
    </xf>
    <xf numFmtId="4" fontId="24" fillId="0" borderId="68" xfId="42" applyNumberFormat="1" applyFont="1" applyFill="1" applyBorder="1" applyAlignment="1">
      <alignment horizontal="right" vertical="center" wrapText="1"/>
    </xf>
    <xf numFmtId="49" fontId="24" fillId="0" borderId="73" xfId="42" applyNumberFormat="1" applyFont="1" applyFill="1" applyBorder="1" applyAlignment="1">
      <alignment horizontal="center" vertical="center" wrapText="1"/>
    </xf>
    <xf numFmtId="0" fontId="33" fillId="0" borderId="13" xfId="42" applyFont="1" applyFill="1" applyBorder="1" applyAlignment="1">
      <alignment horizontal="left" vertical="top" wrapText="1"/>
    </xf>
    <xf numFmtId="0" fontId="33" fillId="0" borderId="13" xfId="42" applyNumberFormat="1" applyFont="1" applyFill="1" applyBorder="1" applyAlignment="1">
      <alignment horizontal="center" vertical="center" wrapText="1"/>
    </xf>
    <xf numFmtId="0" fontId="39" fillId="0" borderId="13" xfId="42" applyFont="1" applyFill="1" applyBorder="1" applyAlignment="1">
      <alignment horizontal="left" vertical="top" wrapText="1"/>
    </xf>
    <xf numFmtId="49" fontId="33" fillId="35" borderId="13" xfId="42" applyNumberFormat="1" applyFont="1" applyFill="1" applyBorder="1" applyAlignment="1">
      <alignment horizontal="center" vertical="center" wrapText="1"/>
    </xf>
    <xf numFmtId="49" fontId="37" fillId="0" borderId="13" xfId="42" applyNumberFormat="1" applyFont="1" applyFill="1" applyBorder="1" applyAlignment="1">
      <alignment horizontal="center" vertical="center" wrapText="1"/>
    </xf>
    <xf numFmtId="49" fontId="36" fillId="0" borderId="13" xfId="42" applyNumberFormat="1" applyFont="1" applyFill="1" applyBorder="1" applyAlignment="1">
      <alignment horizontal="center" vertical="center" wrapText="1"/>
    </xf>
    <xf numFmtId="0" fontId="20" fillId="36" borderId="11" xfId="42" applyNumberFormat="1" applyFont="1" applyFill="1" applyBorder="1" applyAlignment="1">
      <alignment horizontal="left" vertical="center"/>
    </xf>
    <xf numFmtId="0" fontId="20" fillId="36" borderId="10" xfId="42" applyNumberFormat="1" applyFont="1" applyFill="1" applyBorder="1" applyAlignment="1">
      <alignment horizontal="left" vertical="center"/>
    </xf>
    <xf numFmtId="0" fontId="29" fillId="0" borderId="13" xfId="42" applyNumberFormat="1" applyFont="1" applyFill="1" applyBorder="1" applyAlignment="1">
      <alignment horizontal="center" vertical="center" wrapText="1"/>
    </xf>
    <xf numFmtId="4" fontId="29" fillId="0" borderId="13" xfId="42" applyNumberFormat="1" applyFont="1" applyFill="1" applyBorder="1" applyAlignment="1">
      <alignment horizontal="right" vertical="center" wrapText="1"/>
    </xf>
    <xf numFmtId="0" fontId="35" fillId="0" borderId="13" xfId="42" applyFont="1" applyFill="1" applyBorder="1" applyAlignment="1">
      <alignment horizontal="left" vertical="top" wrapText="1"/>
    </xf>
    <xf numFmtId="0" fontId="20" fillId="34" borderId="38" xfId="42" applyNumberFormat="1" applyFont="1" applyFill="1" applyBorder="1" applyAlignment="1">
      <alignment horizontal="left" vertical="center"/>
    </xf>
    <xf numFmtId="0" fontId="20" fillId="34" borderId="0" xfId="42" applyNumberFormat="1" applyFont="1" applyFill="1" applyBorder="1" applyAlignment="1">
      <alignment horizontal="left" vertical="top"/>
    </xf>
    <xf numFmtId="0" fontId="21" fillId="34" borderId="0" xfId="42" applyNumberFormat="1" applyFont="1" applyFill="1" applyBorder="1" applyAlignment="1">
      <alignment horizontal="center" vertical="center"/>
    </xf>
    <xf numFmtId="4" fontId="20" fillId="34" borderId="0" xfId="42" applyNumberFormat="1" applyFont="1" applyFill="1" applyBorder="1" applyAlignment="1">
      <alignment horizontal="right" vertical="center"/>
    </xf>
    <xf numFmtId="0" fontId="21" fillId="34" borderId="0" xfId="42" applyNumberFormat="1" applyFont="1" applyFill="1" applyBorder="1" applyAlignment="1">
      <alignment horizontal="left" vertical="center"/>
    </xf>
    <xf numFmtId="0" fontId="38" fillId="34" borderId="0" xfId="42" applyNumberFormat="1" applyFont="1" applyFill="1" applyBorder="1" applyAlignment="1">
      <alignment horizontal="left" vertical="center"/>
    </xf>
    <xf numFmtId="0" fontId="21" fillId="34" borderId="74" xfId="42" applyNumberFormat="1" applyFont="1" applyFill="1" applyBorder="1" applyAlignment="1">
      <alignment horizontal="left" vertical="center"/>
    </xf>
    <xf numFmtId="0" fontId="20" fillId="0" borderId="36" xfId="42" applyFont="1" applyFill="1" applyBorder="1" applyAlignment="1">
      <alignment horizontal="left" vertical="top" wrapText="1"/>
    </xf>
    <xf numFmtId="0" fontId="25" fillId="0" borderId="36" xfId="42" applyNumberFormat="1" applyFont="1" applyBorder="1" applyAlignment="1">
      <alignment horizontal="center" vertical="center" wrapText="1"/>
    </xf>
    <xf numFmtId="4" fontId="25" fillId="0" borderId="36" xfId="42" applyNumberFormat="1" applyFont="1" applyBorder="1" applyAlignment="1">
      <alignment vertical="center" wrapText="1"/>
    </xf>
    <xf numFmtId="4" fontId="24" fillId="35" borderId="36" xfId="42" applyNumberFormat="1" applyFont="1" applyFill="1" applyBorder="1" applyAlignment="1">
      <alignment horizontal="right" vertical="center"/>
    </xf>
    <xf numFmtId="0" fontId="20" fillId="35" borderId="42" xfId="42" applyNumberFormat="1" applyFont="1" applyFill="1" applyBorder="1" applyAlignment="1">
      <alignment horizontal="left" vertical="center"/>
    </xf>
    <xf numFmtId="0" fontId="20" fillId="35" borderId="40" xfId="42" applyNumberFormat="1" applyFont="1" applyFill="1" applyBorder="1" applyAlignment="1">
      <alignment horizontal="left" vertical="top"/>
    </xf>
    <xf numFmtId="0" fontId="21" fillId="35" borderId="40" xfId="42" applyNumberFormat="1" applyFont="1" applyFill="1" applyBorder="1" applyAlignment="1">
      <alignment horizontal="center" vertical="center"/>
    </xf>
    <xf numFmtId="4" fontId="20" fillId="35" borderId="40" xfId="42" applyNumberFormat="1" applyFont="1" applyFill="1" applyBorder="1" applyAlignment="1">
      <alignment horizontal="right" vertical="center"/>
    </xf>
    <xf numFmtId="0" fontId="21" fillId="35" borderId="40" xfId="42" applyNumberFormat="1" applyFont="1" applyFill="1" applyBorder="1" applyAlignment="1">
      <alignment horizontal="left" vertical="center"/>
    </xf>
    <xf numFmtId="0" fontId="38" fillId="35" borderId="40" xfId="42" applyNumberFormat="1" applyFont="1" applyFill="1" applyBorder="1" applyAlignment="1">
      <alignment horizontal="left" vertical="center"/>
    </xf>
    <xf numFmtId="0" fontId="21" fillId="35" borderId="46" xfId="42" applyNumberFormat="1" applyFont="1" applyFill="1" applyBorder="1" applyAlignment="1">
      <alignment horizontal="left" vertical="center"/>
    </xf>
    <xf numFmtId="0" fontId="27" fillId="0" borderId="18" xfId="42" applyFont="1" applyFill="1" applyBorder="1" applyAlignment="1">
      <alignment horizontal="left" vertical="top" wrapText="1"/>
    </xf>
    <xf numFmtId="0" fontId="22" fillId="0" borderId="18" xfId="42" applyFont="1" applyFill="1" applyBorder="1" applyAlignment="1">
      <alignment horizontal="left" vertical="top" wrapText="1"/>
    </xf>
    <xf numFmtId="0" fontId="35" fillId="0" borderId="32" xfId="42" applyNumberFormat="1" applyFont="1" applyBorder="1" applyAlignment="1">
      <alignment horizontal="center" vertical="center" wrapText="1"/>
    </xf>
    <xf numFmtId="4" fontId="35" fillId="0" borderId="36" xfId="42" applyNumberFormat="1" applyFont="1" applyBorder="1" applyAlignment="1">
      <alignment vertical="center" wrapText="1"/>
    </xf>
    <xf numFmtId="4" fontId="22" fillId="35" borderId="36" xfId="42" applyNumberFormat="1" applyFont="1" applyFill="1" applyBorder="1" applyAlignment="1">
      <alignment horizontal="right" vertical="center"/>
    </xf>
    <xf numFmtId="49" fontId="35" fillId="0" borderId="36" xfId="42" applyNumberFormat="1" applyFont="1" applyFill="1" applyBorder="1" applyAlignment="1">
      <alignment horizontal="center" vertical="center" wrapText="1"/>
    </xf>
    <xf numFmtId="49" fontId="22" fillId="0" borderId="35" xfId="42" applyNumberFormat="1" applyFont="1" applyFill="1" applyBorder="1" applyAlignment="1">
      <alignment horizontal="center" vertical="center" wrapText="1"/>
    </xf>
    <xf numFmtId="0" fontId="27" fillId="35" borderId="65" xfId="42" applyFont="1" applyFill="1" applyBorder="1" applyAlignment="1">
      <alignment horizontal="left" vertical="top" wrapText="1"/>
    </xf>
    <xf numFmtId="0" fontId="22" fillId="35" borderId="36" xfId="42" applyFont="1" applyFill="1" applyBorder="1" applyAlignment="1">
      <alignment horizontal="left" vertical="top" wrapText="1"/>
    </xf>
    <xf numFmtId="0" fontId="22" fillId="35" borderId="36" xfId="42" applyNumberFormat="1" applyFont="1" applyFill="1" applyBorder="1" applyAlignment="1">
      <alignment horizontal="center" vertical="center" wrapText="1"/>
    </xf>
    <xf numFmtId="4" fontId="22" fillId="35" borderId="36" xfId="42" applyNumberFormat="1" applyFont="1" applyFill="1" applyBorder="1" applyAlignment="1">
      <alignment horizontal="right" vertical="center" wrapText="1"/>
    </xf>
    <xf numFmtId="49" fontId="22" fillId="35" borderId="36" xfId="42" applyNumberFormat="1" applyFont="1" applyFill="1" applyBorder="1" applyAlignment="1">
      <alignment horizontal="center" vertical="center" wrapText="1"/>
    </xf>
    <xf numFmtId="0" fontId="20" fillId="35" borderId="68" xfId="42" applyNumberFormat="1" applyFont="1" applyFill="1" applyBorder="1" applyAlignment="1">
      <alignment vertical="top"/>
    </xf>
    <xf numFmtId="49" fontId="24" fillId="0" borderId="68" xfId="42" applyNumberFormat="1" applyFont="1" applyFill="1" applyBorder="1" applyAlignment="1">
      <alignment horizontal="center" vertical="center" wrapText="1"/>
    </xf>
    <xf numFmtId="49" fontId="25" fillId="0" borderId="68" xfId="42" applyNumberFormat="1" applyFont="1" applyFill="1" applyBorder="1" applyAlignment="1">
      <alignment horizontal="center" vertical="center" wrapText="1"/>
    </xf>
    <xf numFmtId="0" fontId="19" fillId="35" borderId="52" xfId="42" applyFont="1" applyFill="1" applyBorder="1" applyAlignment="1">
      <alignment horizontal="left" vertical="top" wrapText="1"/>
    </xf>
    <xf numFmtId="0" fontId="19" fillId="35" borderId="52" xfId="42" applyNumberFormat="1" applyFont="1" applyFill="1" applyBorder="1" applyAlignment="1">
      <alignment horizontal="center" vertical="center" wrapText="1"/>
    </xf>
    <xf numFmtId="0" fontId="36" fillId="0" borderId="0" xfId="42" applyNumberFormat="1" applyFont="1" applyBorder="1" applyAlignment="1">
      <alignment horizontal="center" vertical="center" wrapText="1"/>
    </xf>
    <xf numFmtId="0" fontId="35" fillId="35" borderId="13" xfId="42" applyNumberFormat="1" applyFont="1" applyFill="1" applyBorder="1" applyAlignment="1">
      <alignment horizontal="center" vertical="center" wrapText="1"/>
    </xf>
    <xf numFmtId="49" fontId="22" fillId="0" borderId="18" xfId="42" applyNumberFormat="1" applyFont="1" applyFill="1" applyBorder="1" applyAlignment="1">
      <alignment horizontal="center" vertical="center" wrapText="1"/>
    </xf>
    <xf numFmtId="0" fontId="20" fillId="36" borderId="38" xfId="42" applyNumberFormat="1" applyFont="1" applyFill="1" applyBorder="1" applyAlignment="1">
      <alignment horizontal="left" vertical="center"/>
    </xf>
    <xf numFmtId="0" fontId="20" fillId="36" borderId="0" xfId="42" applyNumberFormat="1" applyFont="1" applyFill="1" applyBorder="1" applyAlignment="1">
      <alignment horizontal="left" vertical="center"/>
    </xf>
    <xf numFmtId="0" fontId="20" fillId="36" borderId="37" xfId="42" applyNumberFormat="1" applyFont="1" applyFill="1" applyBorder="1" applyAlignment="1">
      <alignment horizontal="left" vertical="center"/>
    </xf>
    <xf numFmtId="0" fontId="19" fillId="0" borderId="0" xfId="42" applyNumberFormat="1" applyFont="1" applyBorder="1" applyAlignment="1">
      <alignment horizontal="left" wrapText="1"/>
    </xf>
    <xf numFmtId="0" fontId="20" fillId="0" borderId="26" xfId="42" applyNumberFormat="1" applyFont="1" applyBorder="1" applyAlignment="1">
      <alignment horizontal="center" vertical="center" wrapText="1"/>
    </xf>
    <xf numFmtId="0" fontId="21" fillId="34" borderId="25" xfId="42" applyNumberFormat="1" applyFont="1" applyFill="1" applyBorder="1" applyAlignment="1">
      <alignment vertical="center"/>
    </xf>
    <xf numFmtId="0" fontId="21" fillId="34" borderId="31" xfId="42" applyNumberFormat="1" applyFont="1" applyFill="1" applyBorder="1" applyAlignment="1">
      <alignment vertical="center"/>
    </xf>
    <xf numFmtId="0" fontId="21" fillId="36" borderId="44" xfId="42" applyNumberFormat="1" applyFont="1" applyFill="1" applyBorder="1" applyAlignment="1">
      <alignment vertical="center"/>
    </xf>
    <xf numFmtId="0" fontId="21" fillId="36" borderId="35" xfId="42" applyNumberFormat="1" applyFont="1" applyFill="1" applyBorder="1" applyAlignment="1">
      <alignment vertical="center"/>
    </xf>
    <xf numFmtId="0" fontId="21" fillId="36" borderId="0" xfId="42" applyNumberFormat="1" applyFont="1" applyFill="1" applyBorder="1" applyAlignment="1">
      <alignment vertical="center"/>
    </xf>
    <xf numFmtId="0" fontId="21" fillId="36" borderId="37" xfId="42" applyNumberFormat="1" applyFont="1" applyFill="1" applyBorder="1" applyAlignment="1">
      <alignment vertical="center"/>
    </xf>
    <xf numFmtId="0" fontId="21" fillId="34" borderId="48" xfId="42" applyNumberFormat="1" applyFont="1" applyFill="1" applyBorder="1" applyAlignment="1">
      <alignment horizontal="center" vertical="center"/>
    </xf>
    <xf numFmtId="0" fontId="21" fillId="34" borderId="47" xfId="42" applyNumberFormat="1" applyFont="1" applyFill="1" applyBorder="1" applyAlignment="1">
      <alignment horizontal="center" vertical="center"/>
    </xf>
    <xf numFmtId="0" fontId="21" fillId="36" borderId="69" xfId="42" applyNumberFormat="1" applyFont="1" applyFill="1" applyBorder="1" applyAlignment="1">
      <alignment horizontal="center" vertical="center"/>
    </xf>
    <xf numFmtId="0" fontId="21" fillId="36" borderId="70" xfId="42" applyNumberFormat="1" applyFont="1" applyFill="1" applyBorder="1" applyAlignment="1">
      <alignment horizontal="center" vertical="center"/>
    </xf>
    <xf numFmtId="0" fontId="20" fillId="36" borderId="45" xfId="42" applyNumberFormat="1" applyFont="1" applyFill="1" applyBorder="1" applyAlignment="1">
      <alignment horizontal="left" vertical="center"/>
    </xf>
    <xf numFmtId="0" fontId="20" fillId="36" borderId="44" xfId="42" applyNumberFormat="1" applyFont="1" applyFill="1" applyBorder="1" applyAlignment="1">
      <alignment horizontal="left" vertical="center"/>
    </xf>
    <xf numFmtId="0" fontId="20" fillId="36" borderId="35" xfId="42" applyNumberFormat="1" applyFont="1" applyFill="1" applyBorder="1" applyAlignment="1">
      <alignment horizontal="left" vertical="center"/>
    </xf>
    <xf numFmtId="0" fontId="20" fillId="36" borderId="12" xfId="42" applyNumberFormat="1" applyFont="1" applyFill="1" applyBorder="1" applyAlignment="1">
      <alignment horizontal="left" vertical="center"/>
    </xf>
    <xf numFmtId="0" fontId="20" fillId="36" borderId="11" xfId="42" applyNumberFormat="1" applyFont="1" applyFill="1" applyBorder="1" applyAlignment="1">
      <alignment horizontal="left" vertical="center"/>
    </xf>
    <xf numFmtId="0" fontId="20" fillId="36" borderId="10" xfId="42" applyNumberFormat="1" applyFont="1" applyFill="1" applyBorder="1" applyAlignment="1">
      <alignment horizontal="left" vertical="center"/>
    </xf>
    <xf numFmtId="0" fontId="20" fillId="36" borderId="48" xfId="42" applyNumberFormat="1" applyFont="1" applyFill="1" applyBorder="1" applyAlignment="1">
      <alignment horizontal="left" vertical="center"/>
    </xf>
    <xf numFmtId="0" fontId="20" fillId="36" borderId="47" xfId="42" applyNumberFormat="1" applyFont="1" applyFill="1" applyBorder="1" applyAlignment="1">
      <alignment horizontal="lef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5"/>
  <sheetViews>
    <sheetView tabSelected="1" topLeftCell="A2" zoomScale="80" zoomScaleNormal="80" zoomScaleSheetLayoutView="90" workbookViewId="0">
      <selection activeCell="B9" sqref="B9"/>
    </sheetView>
  </sheetViews>
  <sheetFormatPr defaultColWidth="14.42578125" defaultRowHeight="15.75" customHeight="1" x14ac:dyDescent="0.25"/>
  <cols>
    <col min="1" max="1" width="18.140625" style="7" customWidth="1"/>
    <col min="2" max="2" width="60.42578125" style="6" customWidth="1"/>
    <col min="3" max="3" width="13.28515625" style="417" customWidth="1"/>
    <col min="4" max="4" width="19" style="5" customWidth="1"/>
    <col min="5" max="5" width="18.7109375" style="4" bestFit="1" customWidth="1"/>
    <col min="6" max="6" width="17.5703125" style="3" customWidth="1"/>
    <col min="7" max="7" width="10.85546875" style="3" customWidth="1"/>
    <col min="8" max="8" width="13.140625" style="2" customWidth="1"/>
    <col min="9" max="9" width="17.5703125" style="299" customWidth="1"/>
    <col min="10" max="10" width="10.5703125" style="1" customWidth="1"/>
    <col min="11" max="11" width="19" style="1" customWidth="1"/>
    <col min="12" max="16384" width="14.42578125" style="1"/>
  </cols>
  <sheetData>
    <row r="1" spans="1:11" s="159" customFormat="1" ht="6.75" hidden="1" customHeight="1" x14ac:dyDescent="0.25">
      <c r="A1" s="164"/>
      <c r="B1" s="163"/>
      <c r="C1" s="361"/>
      <c r="D1" s="162"/>
      <c r="E1" s="161"/>
      <c r="F1" s="160"/>
      <c r="G1" s="160"/>
      <c r="H1" s="160"/>
      <c r="I1" s="260"/>
      <c r="J1" s="160"/>
    </row>
    <row r="2" spans="1:11" s="158" customFormat="1" ht="50.25" customHeight="1" x14ac:dyDescent="0.25">
      <c r="A2" s="483" t="s">
        <v>620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</row>
    <row r="3" spans="1:11" ht="29.25" customHeight="1" x14ac:dyDescent="0.25">
      <c r="A3" s="484" t="s">
        <v>433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1" ht="66.75" customHeight="1" x14ac:dyDescent="0.25">
      <c r="A4" s="157" t="s">
        <v>432</v>
      </c>
      <c r="B4" s="157" t="s">
        <v>431</v>
      </c>
      <c r="C4" s="359" t="s">
        <v>430</v>
      </c>
      <c r="D4" s="156" t="s">
        <v>429</v>
      </c>
      <c r="E4" s="156" t="s">
        <v>428</v>
      </c>
      <c r="F4" s="155" t="s">
        <v>427</v>
      </c>
      <c r="G4" s="154" t="s">
        <v>426</v>
      </c>
      <c r="H4" s="154" t="s">
        <v>425</v>
      </c>
      <c r="I4" s="261" t="s">
        <v>424</v>
      </c>
      <c r="J4" s="154" t="s">
        <v>423</v>
      </c>
      <c r="K4" s="153" t="s">
        <v>422</v>
      </c>
    </row>
    <row r="5" spans="1:11" s="151" customFormat="1" ht="15.75" customHeight="1" x14ac:dyDescent="0.25">
      <c r="A5" s="42" t="s">
        <v>421</v>
      </c>
      <c r="B5" s="152">
        <v>2</v>
      </c>
      <c r="C5" s="360">
        <v>3</v>
      </c>
      <c r="D5" s="37">
        <v>4</v>
      </c>
      <c r="E5" s="42">
        <v>5</v>
      </c>
      <c r="F5" s="42">
        <v>6</v>
      </c>
      <c r="G5" s="37">
        <v>7</v>
      </c>
      <c r="H5" s="37">
        <v>8</v>
      </c>
      <c r="I5" s="262">
        <v>9</v>
      </c>
      <c r="J5" s="37">
        <v>10</v>
      </c>
      <c r="K5" s="21">
        <v>11</v>
      </c>
    </row>
    <row r="6" spans="1:11" s="136" customFormat="1" ht="24" customHeight="1" x14ac:dyDescent="0.25">
      <c r="A6" s="135" t="s">
        <v>420</v>
      </c>
      <c r="B6" s="150"/>
      <c r="C6" s="362"/>
      <c r="D6" s="149"/>
      <c r="E6" s="149"/>
      <c r="F6" s="148"/>
      <c r="G6" s="148"/>
      <c r="H6" s="148"/>
      <c r="I6" s="263"/>
      <c r="J6" s="485"/>
      <c r="K6" s="486"/>
    </row>
    <row r="7" spans="1:11" s="136" customFormat="1" ht="24" customHeight="1" x14ac:dyDescent="0.25">
      <c r="A7" s="147" t="s">
        <v>419</v>
      </c>
      <c r="B7" s="146"/>
      <c r="C7" s="363"/>
      <c r="D7" s="145"/>
      <c r="E7" s="145"/>
      <c r="F7" s="144"/>
      <c r="G7" s="144"/>
      <c r="H7" s="144"/>
      <c r="I7" s="264"/>
      <c r="J7" s="487"/>
      <c r="K7" s="488"/>
    </row>
    <row r="8" spans="1:11" s="136" customFormat="1" ht="31.5" customHeight="1" x14ac:dyDescent="0.25">
      <c r="A8" s="143" t="s">
        <v>418</v>
      </c>
      <c r="B8" s="171" t="s">
        <v>417</v>
      </c>
      <c r="C8" s="364">
        <v>71240000</v>
      </c>
      <c r="D8" s="174">
        <v>216000</v>
      </c>
      <c r="E8" s="174">
        <v>270000</v>
      </c>
      <c r="F8" s="175" t="s">
        <v>32</v>
      </c>
      <c r="G8" s="173" t="s">
        <v>6</v>
      </c>
      <c r="H8" s="173" t="s">
        <v>5</v>
      </c>
      <c r="I8" s="265" t="s">
        <v>4</v>
      </c>
      <c r="J8" s="173" t="s">
        <v>3</v>
      </c>
      <c r="K8" s="175" t="s">
        <v>150</v>
      </c>
    </row>
    <row r="9" spans="1:11" s="136" customFormat="1" ht="31.5" customHeight="1" x14ac:dyDescent="0.25">
      <c r="A9" s="176" t="s">
        <v>434</v>
      </c>
      <c r="B9" s="24"/>
      <c r="C9" s="365"/>
      <c r="D9" s="166">
        <v>108000</v>
      </c>
      <c r="E9" s="166">
        <v>135000</v>
      </c>
      <c r="F9" s="21"/>
      <c r="G9" s="21"/>
      <c r="H9" s="21"/>
      <c r="I9" s="266"/>
      <c r="J9" s="21"/>
      <c r="K9" s="21"/>
    </row>
    <row r="10" spans="1:11" s="136" customFormat="1" ht="31.5" customHeight="1" x14ac:dyDescent="0.25">
      <c r="A10" s="143" t="s">
        <v>416</v>
      </c>
      <c r="B10" s="50" t="s">
        <v>415</v>
      </c>
      <c r="C10" s="364">
        <v>71240000</v>
      </c>
      <c r="D10" s="172">
        <v>25000</v>
      </c>
      <c r="E10" s="172">
        <v>31250</v>
      </c>
      <c r="F10" s="169" t="s">
        <v>7</v>
      </c>
      <c r="G10" s="52" t="s">
        <v>6</v>
      </c>
      <c r="H10" s="27" t="s">
        <v>5</v>
      </c>
      <c r="I10" s="267" t="s">
        <v>4</v>
      </c>
      <c r="J10" s="27" t="s">
        <v>3</v>
      </c>
      <c r="K10" s="169" t="s">
        <v>13</v>
      </c>
    </row>
    <row r="11" spans="1:11" s="136" customFormat="1" ht="31.5" customHeight="1" x14ac:dyDescent="0.25">
      <c r="A11" s="142" t="s">
        <v>414</v>
      </c>
      <c r="B11" s="54" t="s">
        <v>413</v>
      </c>
      <c r="C11" s="365">
        <v>71240000</v>
      </c>
      <c r="D11" s="170">
        <v>26500</v>
      </c>
      <c r="E11" s="170">
        <v>33125</v>
      </c>
      <c r="F11" s="141" t="s">
        <v>412</v>
      </c>
      <c r="G11" s="21" t="s">
        <v>6</v>
      </c>
      <c r="H11" s="140" t="s">
        <v>5</v>
      </c>
      <c r="I11" s="268" t="s">
        <v>4</v>
      </c>
      <c r="J11" s="302" t="s">
        <v>3</v>
      </c>
      <c r="K11" s="302" t="s">
        <v>411</v>
      </c>
    </row>
    <row r="12" spans="1:11" s="136" customFormat="1" ht="31.5" customHeight="1" x14ac:dyDescent="0.25">
      <c r="A12" s="176" t="s">
        <v>434</v>
      </c>
      <c r="B12" s="54"/>
      <c r="C12" s="365"/>
      <c r="D12" s="166">
        <v>24800</v>
      </c>
      <c r="E12" s="166">
        <v>31000</v>
      </c>
      <c r="F12" s="93"/>
      <c r="G12" s="21"/>
      <c r="H12" s="21"/>
      <c r="I12" s="266"/>
      <c r="J12" s="177" t="s">
        <v>113</v>
      </c>
      <c r="K12" s="177" t="s">
        <v>585</v>
      </c>
    </row>
    <row r="13" spans="1:11" s="136" customFormat="1" ht="47.25" x14ac:dyDescent="0.25">
      <c r="A13" s="167" t="s">
        <v>442</v>
      </c>
      <c r="B13" s="183" t="s">
        <v>443</v>
      </c>
      <c r="C13" s="366">
        <v>71240000</v>
      </c>
      <c r="D13" s="166">
        <v>6000</v>
      </c>
      <c r="E13" s="166">
        <v>7500</v>
      </c>
      <c r="F13" s="179" t="s">
        <v>7</v>
      </c>
      <c r="G13" s="177" t="s">
        <v>6</v>
      </c>
      <c r="H13" s="177" t="s">
        <v>5</v>
      </c>
      <c r="I13" s="269" t="s">
        <v>4</v>
      </c>
      <c r="J13" s="177" t="s">
        <v>3</v>
      </c>
      <c r="K13" s="179" t="s">
        <v>446</v>
      </c>
    </row>
    <row r="14" spans="1:11" s="136" customFormat="1" ht="24" customHeight="1" x14ac:dyDescent="0.25">
      <c r="A14" s="309" t="s">
        <v>410</v>
      </c>
      <c r="B14" s="310"/>
      <c r="C14" s="367"/>
      <c r="D14" s="311">
        <f>SUM(D9:D10,D12:D13)</f>
        <v>163800</v>
      </c>
      <c r="E14" s="311">
        <f>SUM(E9:E10,E12:E13)</f>
        <v>204750</v>
      </c>
      <c r="F14" s="312"/>
      <c r="G14" s="312"/>
      <c r="H14" s="312"/>
      <c r="I14" s="313"/>
      <c r="J14" s="489"/>
      <c r="K14" s="490"/>
    </row>
    <row r="15" spans="1:11" s="136" customFormat="1" ht="24" customHeight="1" x14ac:dyDescent="0.25">
      <c r="A15" s="135" t="s">
        <v>409</v>
      </c>
      <c r="B15" s="139"/>
      <c r="C15" s="368"/>
      <c r="D15" s="314">
        <f>SUM(D14)</f>
        <v>163800</v>
      </c>
      <c r="E15" s="314">
        <f>SUM(E14)</f>
        <v>204750</v>
      </c>
      <c r="F15" s="138"/>
      <c r="G15" s="138"/>
      <c r="H15" s="138"/>
      <c r="I15" s="270"/>
      <c r="J15" s="138"/>
      <c r="K15" s="137"/>
    </row>
    <row r="16" spans="1:11" s="136" customFormat="1" ht="17.25" customHeight="1" x14ac:dyDescent="0.25">
      <c r="A16" s="342"/>
      <c r="B16" s="343"/>
      <c r="C16" s="369"/>
      <c r="D16" s="344"/>
      <c r="E16" s="344"/>
      <c r="F16" s="345"/>
      <c r="G16" s="345"/>
      <c r="H16" s="345"/>
      <c r="I16" s="346"/>
      <c r="J16" s="345"/>
      <c r="K16" s="347"/>
    </row>
    <row r="17" spans="1:11" s="14" customFormat="1" ht="24" customHeight="1" x14ac:dyDescent="0.25">
      <c r="A17" s="135" t="s">
        <v>408</v>
      </c>
      <c r="B17" s="319"/>
      <c r="C17" s="368"/>
      <c r="D17" s="320"/>
      <c r="E17" s="320"/>
      <c r="F17" s="321"/>
      <c r="G17" s="321"/>
      <c r="H17" s="321"/>
      <c r="I17" s="322"/>
      <c r="J17" s="491"/>
      <c r="K17" s="492"/>
    </row>
    <row r="18" spans="1:11" s="14" customFormat="1" ht="24" customHeight="1" x14ac:dyDescent="0.25">
      <c r="A18" s="130" t="s">
        <v>407</v>
      </c>
      <c r="B18" s="315"/>
      <c r="C18" s="370"/>
      <c r="D18" s="316"/>
      <c r="E18" s="316"/>
      <c r="F18" s="317"/>
      <c r="G18" s="317"/>
      <c r="H18" s="317"/>
      <c r="I18" s="318"/>
      <c r="J18" s="493"/>
      <c r="K18" s="494"/>
    </row>
    <row r="19" spans="1:11" s="20" customFormat="1" ht="31.5" customHeight="1" x14ac:dyDescent="0.25">
      <c r="A19" s="41" t="s">
        <v>406</v>
      </c>
      <c r="B19" s="44" t="s">
        <v>405</v>
      </c>
      <c r="C19" s="360">
        <v>45233120</v>
      </c>
      <c r="D19" s="43">
        <v>651500</v>
      </c>
      <c r="E19" s="43">
        <v>814375</v>
      </c>
      <c r="F19" s="42" t="s">
        <v>32</v>
      </c>
      <c r="G19" s="37" t="s">
        <v>6</v>
      </c>
      <c r="H19" s="37" t="s">
        <v>5</v>
      </c>
      <c r="I19" s="262" t="s">
        <v>4</v>
      </c>
      <c r="J19" s="37" t="s">
        <v>242</v>
      </c>
      <c r="K19" s="42" t="s">
        <v>400</v>
      </c>
    </row>
    <row r="20" spans="1:11" s="20" customFormat="1" ht="31.5" customHeight="1" x14ac:dyDescent="0.25">
      <c r="A20" s="41" t="s">
        <v>404</v>
      </c>
      <c r="B20" s="44" t="s">
        <v>403</v>
      </c>
      <c r="C20" s="360">
        <v>71521000</v>
      </c>
      <c r="D20" s="43">
        <v>7000</v>
      </c>
      <c r="E20" s="43">
        <v>8750</v>
      </c>
      <c r="F20" s="42" t="s">
        <v>7</v>
      </c>
      <c r="G20" s="37" t="s">
        <v>6</v>
      </c>
      <c r="H20" s="37" t="s">
        <v>5</v>
      </c>
      <c r="I20" s="262" t="s">
        <v>4</v>
      </c>
      <c r="J20" s="37" t="s">
        <v>335</v>
      </c>
      <c r="K20" s="42" t="s">
        <v>400</v>
      </c>
    </row>
    <row r="21" spans="1:11" s="20" customFormat="1" ht="31.5" customHeight="1" x14ac:dyDescent="0.25">
      <c r="A21" s="41" t="s">
        <v>402</v>
      </c>
      <c r="B21" s="44" t="s">
        <v>401</v>
      </c>
      <c r="C21" s="360">
        <v>71355000</v>
      </c>
      <c r="D21" s="43">
        <v>5500</v>
      </c>
      <c r="E21" s="43">
        <v>6875</v>
      </c>
      <c r="F21" s="42" t="s">
        <v>7</v>
      </c>
      <c r="G21" s="37" t="s">
        <v>6</v>
      </c>
      <c r="H21" s="37" t="s">
        <v>5</v>
      </c>
      <c r="I21" s="262" t="s">
        <v>4</v>
      </c>
      <c r="J21" s="37" t="s">
        <v>335</v>
      </c>
      <c r="K21" s="42" t="s">
        <v>400</v>
      </c>
    </row>
    <row r="22" spans="1:11" s="20" customFormat="1" ht="47.25" x14ac:dyDescent="0.25">
      <c r="A22" s="41" t="s">
        <v>399</v>
      </c>
      <c r="B22" s="44" t="s">
        <v>398</v>
      </c>
      <c r="C22" s="360">
        <v>71320000</v>
      </c>
      <c r="D22" s="43">
        <v>15000</v>
      </c>
      <c r="E22" s="43">
        <v>18750</v>
      </c>
      <c r="F22" s="42" t="s">
        <v>7</v>
      </c>
      <c r="G22" s="37" t="s">
        <v>6</v>
      </c>
      <c r="H22" s="37" t="s">
        <v>5</v>
      </c>
      <c r="I22" s="262" t="s">
        <v>4</v>
      </c>
      <c r="J22" s="37" t="s">
        <v>20</v>
      </c>
      <c r="K22" s="42" t="s">
        <v>397</v>
      </c>
    </row>
    <row r="23" spans="1:11" s="20" customFormat="1" ht="47.25" x14ac:dyDescent="0.25">
      <c r="A23" s="41" t="s">
        <v>396</v>
      </c>
      <c r="B23" s="44" t="s">
        <v>395</v>
      </c>
      <c r="C23" s="360">
        <v>45211360</v>
      </c>
      <c r="D23" s="43">
        <v>465000</v>
      </c>
      <c r="E23" s="43">
        <v>581250</v>
      </c>
      <c r="F23" s="42" t="s">
        <v>32</v>
      </c>
      <c r="G23" s="37" t="s">
        <v>6</v>
      </c>
      <c r="H23" s="37" t="s">
        <v>5</v>
      </c>
      <c r="I23" s="262" t="s">
        <v>4</v>
      </c>
      <c r="J23" s="37" t="s">
        <v>124</v>
      </c>
      <c r="K23" s="42" t="s">
        <v>394</v>
      </c>
    </row>
    <row r="24" spans="1:11" s="20" customFormat="1" ht="47.25" x14ac:dyDescent="0.25">
      <c r="A24" s="41" t="s">
        <v>393</v>
      </c>
      <c r="B24" s="44" t="s">
        <v>392</v>
      </c>
      <c r="C24" s="360">
        <v>45211360</v>
      </c>
      <c r="D24" s="43">
        <v>403200</v>
      </c>
      <c r="E24" s="43">
        <v>504000</v>
      </c>
      <c r="F24" s="42" t="s">
        <v>32</v>
      </c>
      <c r="G24" s="37" t="s">
        <v>6</v>
      </c>
      <c r="H24" s="37" t="s">
        <v>5</v>
      </c>
      <c r="I24" s="262" t="s">
        <v>4</v>
      </c>
      <c r="J24" s="37" t="s">
        <v>20</v>
      </c>
      <c r="K24" s="42" t="s">
        <v>391</v>
      </c>
    </row>
    <row r="25" spans="1:11" s="20" customFormat="1" ht="47.25" x14ac:dyDescent="0.25">
      <c r="A25" s="41" t="s">
        <v>390</v>
      </c>
      <c r="B25" s="44" t="s">
        <v>389</v>
      </c>
      <c r="C25" s="360">
        <v>71320000</v>
      </c>
      <c r="D25" s="43">
        <v>18400</v>
      </c>
      <c r="E25" s="43">
        <v>23000</v>
      </c>
      <c r="F25" s="42" t="s">
        <v>7</v>
      </c>
      <c r="G25" s="37" t="s">
        <v>6</v>
      </c>
      <c r="H25" s="37" t="s">
        <v>5</v>
      </c>
      <c r="I25" s="262" t="s">
        <v>4</v>
      </c>
      <c r="J25" s="37" t="s">
        <v>3</v>
      </c>
      <c r="K25" s="42" t="s">
        <v>388</v>
      </c>
    </row>
    <row r="26" spans="1:11" s="20" customFormat="1" ht="31.5" customHeight="1" x14ac:dyDescent="0.25">
      <c r="A26" s="41" t="s">
        <v>387</v>
      </c>
      <c r="B26" s="44" t="s">
        <v>386</v>
      </c>
      <c r="C26" s="360">
        <v>71320000</v>
      </c>
      <c r="D26" s="43">
        <v>16000</v>
      </c>
      <c r="E26" s="43">
        <v>20000</v>
      </c>
      <c r="F26" s="42" t="s">
        <v>7</v>
      </c>
      <c r="G26" s="37" t="s">
        <v>6</v>
      </c>
      <c r="H26" s="37" t="s">
        <v>5</v>
      </c>
      <c r="I26" s="262" t="s">
        <v>4</v>
      </c>
      <c r="J26" s="37" t="s">
        <v>20</v>
      </c>
      <c r="K26" s="42" t="s">
        <v>385</v>
      </c>
    </row>
    <row r="27" spans="1:11" s="20" customFormat="1" ht="48" customHeight="1" x14ac:dyDescent="0.25">
      <c r="A27" s="41" t="s">
        <v>384</v>
      </c>
      <c r="B27" s="44" t="s">
        <v>383</v>
      </c>
      <c r="C27" s="360">
        <v>79822500</v>
      </c>
      <c r="D27" s="43">
        <f>SUM(D28:D29)</f>
        <v>11200</v>
      </c>
      <c r="E27" s="43">
        <f>SUM(E28:E29)</f>
        <v>14000</v>
      </c>
      <c r="F27" s="42" t="s">
        <v>7</v>
      </c>
      <c r="G27" s="37" t="s">
        <v>177</v>
      </c>
      <c r="H27" s="37" t="s">
        <v>5</v>
      </c>
      <c r="I27" s="262" t="s">
        <v>4</v>
      </c>
      <c r="J27" s="37" t="s">
        <v>117</v>
      </c>
      <c r="K27" s="42" t="s">
        <v>382</v>
      </c>
    </row>
    <row r="28" spans="1:11" s="20" customFormat="1" ht="31.5" customHeight="1" x14ac:dyDescent="0.25">
      <c r="A28" s="41"/>
      <c r="B28" s="44" t="s">
        <v>381</v>
      </c>
      <c r="C28" s="360"/>
      <c r="D28" s="43">
        <v>1600</v>
      </c>
      <c r="E28" s="43">
        <v>2000</v>
      </c>
      <c r="F28" s="42"/>
      <c r="G28" s="37"/>
      <c r="H28" s="37"/>
      <c r="I28" s="262"/>
      <c r="J28" s="37"/>
      <c r="K28" s="42"/>
    </row>
    <row r="29" spans="1:11" s="20" customFormat="1" ht="31.5" customHeight="1" x14ac:dyDescent="0.25">
      <c r="A29" s="41"/>
      <c r="B29" s="44" t="s">
        <v>380</v>
      </c>
      <c r="C29" s="360"/>
      <c r="D29" s="43">
        <v>9600</v>
      </c>
      <c r="E29" s="43">
        <v>12000</v>
      </c>
      <c r="F29" s="42"/>
      <c r="G29" s="37"/>
      <c r="H29" s="37"/>
      <c r="I29" s="262"/>
      <c r="J29" s="37"/>
      <c r="K29" s="42"/>
    </row>
    <row r="30" spans="1:11" s="20" customFormat="1" ht="31.5" customHeight="1" x14ac:dyDescent="0.25">
      <c r="A30" s="41" t="s">
        <v>379</v>
      </c>
      <c r="B30" s="44" t="s">
        <v>378</v>
      </c>
      <c r="C30" s="360">
        <v>71355000</v>
      </c>
      <c r="D30" s="43">
        <v>5000</v>
      </c>
      <c r="E30" s="43">
        <v>6250</v>
      </c>
      <c r="F30" s="42" t="s">
        <v>7</v>
      </c>
      <c r="G30" s="37" t="s">
        <v>6</v>
      </c>
      <c r="H30" s="37" t="s">
        <v>5</v>
      </c>
      <c r="I30" s="262" t="s">
        <v>4</v>
      </c>
      <c r="J30" s="37" t="s">
        <v>197</v>
      </c>
      <c r="K30" s="42" t="s">
        <v>332</v>
      </c>
    </row>
    <row r="31" spans="1:11" s="20" customFormat="1" ht="31.5" customHeight="1" x14ac:dyDescent="0.25">
      <c r="A31" s="41" t="s">
        <v>377</v>
      </c>
      <c r="B31" s="44" t="s">
        <v>376</v>
      </c>
      <c r="C31" s="360">
        <v>71320000</v>
      </c>
      <c r="D31" s="43">
        <v>13000</v>
      </c>
      <c r="E31" s="43">
        <v>16250</v>
      </c>
      <c r="F31" s="42" t="s">
        <v>7</v>
      </c>
      <c r="G31" s="37" t="s">
        <v>6</v>
      </c>
      <c r="H31" s="37" t="s">
        <v>5</v>
      </c>
      <c r="I31" s="262" t="s">
        <v>4</v>
      </c>
      <c r="J31" s="37" t="s">
        <v>113</v>
      </c>
      <c r="K31" s="42" t="s">
        <v>375</v>
      </c>
    </row>
    <row r="32" spans="1:11" s="20" customFormat="1" ht="31.5" customHeight="1" x14ac:dyDescent="0.25">
      <c r="A32" s="41" t="s">
        <v>374</v>
      </c>
      <c r="B32" s="44" t="s">
        <v>373</v>
      </c>
      <c r="C32" s="360">
        <v>45233120</v>
      </c>
      <c r="D32" s="43">
        <v>180000</v>
      </c>
      <c r="E32" s="43">
        <v>225000</v>
      </c>
      <c r="F32" s="42" t="s">
        <v>32</v>
      </c>
      <c r="G32" s="37" t="s">
        <v>6</v>
      </c>
      <c r="H32" s="37" t="s">
        <v>5</v>
      </c>
      <c r="I32" s="262" t="s">
        <v>4</v>
      </c>
      <c r="J32" s="37" t="s">
        <v>335</v>
      </c>
      <c r="K32" s="42" t="s">
        <v>368</v>
      </c>
    </row>
    <row r="33" spans="1:11" s="20" customFormat="1" ht="47.25" customHeight="1" x14ac:dyDescent="0.25">
      <c r="A33" s="41" t="s">
        <v>372</v>
      </c>
      <c r="B33" s="44" t="s">
        <v>371</v>
      </c>
      <c r="C33" s="360">
        <v>71521000</v>
      </c>
      <c r="D33" s="43">
        <v>4000</v>
      </c>
      <c r="E33" s="43">
        <v>5000</v>
      </c>
      <c r="F33" s="42" t="s">
        <v>7</v>
      </c>
      <c r="G33" s="37" t="s">
        <v>6</v>
      </c>
      <c r="H33" s="37" t="s">
        <v>5</v>
      </c>
      <c r="I33" s="262" t="s">
        <v>4</v>
      </c>
      <c r="J33" s="37" t="s">
        <v>335</v>
      </c>
      <c r="K33" s="42" t="s">
        <v>368</v>
      </c>
    </row>
    <row r="34" spans="1:11" s="20" customFormat="1" ht="31.5" customHeight="1" x14ac:dyDescent="0.25">
      <c r="A34" s="41" t="s">
        <v>370</v>
      </c>
      <c r="B34" s="44" t="s">
        <v>369</v>
      </c>
      <c r="C34" s="360">
        <v>71355000</v>
      </c>
      <c r="D34" s="43">
        <v>5500</v>
      </c>
      <c r="E34" s="43">
        <v>6875</v>
      </c>
      <c r="F34" s="42" t="s">
        <v>7</v>
      </c>
      <c r="G34" s="37" t="s">
        <v>6</v>
      </c>
      <c r="H34" s="37" t="s">
        <v>5</v>
      </c>
      <c r="I34" s="262" t="s">
        <v>4</v>
      </c>
      <c r="J34" s="37" t="s">
        <v>197</v>
      </c>
      <c r="K34" s="42" t="s">
        <v>368</v>
      </c>
    </row>
    <row r="35" spans="1:11" s="20" customFormat="1" ht="31.5" customHeight="1" x14ac:dyDescent="0.25">
      <c r="A35" s="41" t="s">
        <v>367</v>
      </c>
      <c r="B35" s="243" t="s">
        <v>366</v>
      </c>
      <c r="C35" s="360">
        <v>45233120</v>
      </c>
      <c r="D35" s="43">
        <v>240500</v>
      </c>
      <c r="E35" s="43">
        <v>300625</v>
      </c>
      <c r="F35" s="42" t="s">
        <v>32</v>
      </c>
      <c r="G35" s="37" t="s">
        <v>6</v>
      </c>
      <c r="H35" s="37" t="s">
        <v>5</v>
      </c>
      <c r="I35" s="262" t="s">
        <v>4</v>
      </c>
      <c r="J35" s="37" t="s">
        <v>3</v>
      </c>
      <c r="K35" s="42" t="s">
        <v>361</v>
      </c>
    </row>
    <row r="36" spans="1:11" s="20" customFormat="1" ht="47.25" x14ac:dyDescent="0.25">
      <c r="A36" s="238" t="s">
        <v>434</v>
      </c>
      <c r="B36" s="239" t="s">
        <v>515</v>
      </c>
      <c r="C36" s="371"/>
      <c r="D36" s="240"/>
      <c r="E36" s="240"/>
      <c r="F36" s="241"/>
      <c r="G36" s="242"/>
      <c r="H36" s="242"/>
      <c r="I36" s="271"/>
      <c r="J36" s="242"/>
      <c r="K36" s="241"/>
    </row>
    <row r="37" spans="1:11" s="20" customFormat="1" ht="31.5" customHeight="1" x14ac:dyDescent="0.25">
      <c r="A37" s="41" t="s">
        <v>365</v>
      </c>
      <c r="B37" s="243" t="s">
        <v>364</v>
      </c>
      <c r="C37" s="360">
        <v>71521000</v>
      </c>
      <c r="D37" s="43">
        <v>8000</v>
      </c>
      <c r="E37" s="43">
        <v>10000</v>
      </c>
      <c r="F37" s="42" t="s">
        <v>7</v>
      </c>
      <c r="G37" s="37" t="s">
        <v>6</v>
      </c>
      <c r="H37" s="37" t="s">
        <v>5</v>
      </c>
      <c r="I37" s="262" t="s">
        <v>4</v>
      </c>
      <c r="J37" s="37" t="s">
        <v>20</v>
      </c>
      <c r="K37" s="42" t="s">
        <v>361</v>
      </c>
    </row>
    <row r="38" spans="1:11" s="20" customFormat="1" ht="47.25" x14ac:dyDescent="0.25">
      <c r="A38" s="238" t="s">
        <v>434</v>
      </c>
      <c r="B38" s="239" t="s">
        <v>516</v>
      </c>
      <c r="C38" s="371"/>
      <c r="D38" s="240"/>
      <c r="E38" s="240"/>
      <c r="F38" s="241"/>
      <c r="G38" s="242"/>
      <c r="H38" s="242"/>
      <c r="I38" s="271"/>
      <c r="J38" s="242"/>
      <c r="K38" s="241"/>
    </row>
    <row r="39" spans="1:11" s="20" customFormat="1" ht="31.5" customHeight="1" x14ac:dyDescent="0.25">
      <c r="A39" s="41" t="s">
        <v>363</v>
      </c>
      <c r="B39" s="44" t="s">
        <v>362</v>
      </c>
      <c r="C39" s="360">
        <v>71355000</v>
      </c>
      <c r="D39" s="43">
        <v>5000</v>
      </c>
      <c r="E39" s="43">
        <v>6250</v>
      </c>
      <c r="F39" s="42" t="s">
        <v>7</v>
      </c>
      <c r="G39" s="37" t="s">
        <v>6</v>
      </c>
      <c r="H39" s="37" t="s">
        <v>5</v>
      </c>
      <c r="I39" s="262" t="s">
        <v>4</v>
      </c>
      <c r="J39" s="37" t="s">
        <v>20</v>
      </c>
      <c r="K39" s="42" t="s">
        <v>361</v>
      </c>
    </row>
    <row r="40" spans="1:11" s="20" customFormat="1" ht="31.5" customHeight="1" x14ac:dyDescent="0.25">
      <c r="A40" s="41" t="s">
        <v>360</v>
      </c>
      <c r="B40" s="44" t="s">
        <v>359</v>
      </c>
      <c r="C40" s="360">
        <v>71320000</v>
      </c>
      <c r="D40" s="43">
        <v>18600</v>
      </c>
      <c r="E40" s="43">
        <v>23250</v>
      </c>
      <c r="F40" s="42" t="s">
        <v>7</v>
      </c>
      <c r="G40" s="37" t="s">
        <v>6</v>
      </c>
      <c r="H40" s="37" t="s">
        <v>5</v>
      </c>
      <c r="I40" s="262" t="s">
        <v>4</v>
      </c>
      <c r="J40" s="37" t="s">
        <v>117</v>
      </c>
      <c r="K40" s="42" t="s">
        <v>358</v>
      </c>
    </row>
    <row r="41" spans="1:11" s="20" customFormat="1" ht="47.25" customHeight="1" x14ac:dyDescent="0.25">
      <c r="A41" s="41" t="s">
        <v>357</v>
      </c>
      <c r="B41" s="44" t="s">
        <v>356</v>
      </c>
      <c r="C41" s="360">
        <v>71521000</v>
      </c>
      <c r="D41" s="43">
        <v>8000</v>
      </c>
      <c r="E41" s="43">
        <v>10000</v>
      </c>
      <c r="F41" s="42" t="s">
        <v>7</v>
      </c>
      <c r="G41" s="37" t="s">
        <v>6</v>
      </c>
      <c r="H41" s="37" t="s">
        <v>5</v>
      </c>
      <c r="I41" s="262" t="s">
        <v>4</v>
      </c>
      <c r="J41" s="37" t="s">
        <v>40</v>
      </c>
      <c r="K41" s="42" t="s">
        <v>351</v>
      </c>
    </row>
    <row r="42" spans="1:11" s="20" customFormat="1" ht="31.5" customHeight="1" x14ac:dyDescent="0.25">
      <c r="A42" s="41" t="s">
        <v>355</v>
      </c>
      <c r="B42" s="44" t="s">
        <v>354</v>
      </c>
      <c r="C42" s="360">
        <v>71355000</v>
      </c>
      <c r="D42" s="43">
        <v>5000</v>
      </c>
      <c r="E42" s="43">
        <v>6250</v>
      </c>
      <c r="F42" s="42" t="s">
        <v>7</v>
      </c>
      <c r="G42" s="37" t="s">
        <v>6</v>
      </c>
      <c r="H42" s="37" t="s">
        <v>5</v>
      </c>
      <c r="I42" s="262" t="s">
        <v>4</v>
      </c>
      <c r="J42" s="37" t="s">
        <v>40</v>
      </c>
      <c r="K42" s="42" t="s">
        <v>351</v>
      </c>
    </row>
    <row r="43" spans="1:11" s="20" customFormat="1" ht="31.5" customHeight="1" x14ac:dyDescent="0.25">
      <c r="A43" s="41" t="s">
        <v>353</v>
      </c>
      <c r="B43" s="44" t="s">
        <v>352</v>
      </c>
      <c r="C43" s="360">
        <v>45233120</v>
      </c>
      <c r="D43" s="43">
        <v>540000</v>
      </c>
      <c r="E43" s="43">
        <v>675000</v>
      </c>
      <c r="F43" s="42" t="s">
        <v>32</v>
      </c>
      <c r="G43" s="37" t="s">
        <v>6</v>
      </c>
      <c r="H43" s="37" t="s">
        <v>5</v>
      </c>
      <c r="I43" s="262" t="s">
        <v>4</v>
      </c>
      <c r="J43" s="37" t="s">
        <v>197</v>
      </c>
      <c r="K43" s="42" t="s">
        <v>351</v>
      </c>
    </row>
    <row r="44" spans="1:11" s="20" customFormat="1" ht="31.5" customHeight="1" x14ac:dyDescent="0.25">
      <c r="A44" s="41" t="s">
        <v>350</v>
      </c>
      <c r="B44" s="44" t="s">
        <v>349</v>
      </c>
      <c r="C44" s="360">
        <v>45233120</v>
      </c>
      <c r="D44" s="43">
        <v>135000</v>
      </c>
      <c r="E44" s="43">
        <v>168750</v>
      </c>
      <c r="F44" s="42" t="s">
        <v>32</v>
      </c>
      <c r="G44" s="37" t="s">
        <v>6</v>
      </c>
      <c r="H44" s="37" t="s">
        <v>5</v>
      </c>
      <c r="I44" s="262" t="s">
        <v>4</v>
      </c>
      <c r="J44" s="37" t="s">
        <v>124</v>
      </c>
      <c r="K44" s="42" t="s">
        <v>344</v>
      </c>
    </row>
    <row r="45" spans="1:11" s="20" customFormat="1" ht="31.5" x14ac:dyDescent="0.25">
      <c r="A45" s="41" t="s">
        <v>348</v>
      </c>
      <c r="B45" s="44" t="s">
        <v>347</v>
      </c>
      <c r="C45" s="360">
        <v>71521000</v>
      </c>
      <c r="D45" s="43">
        <v>6000</v>
      </c>
      <c r="E45" s="43">
        <v>7500</v>
      </c>
      <c r="F45" s="42" t="s">
        <v>7</v>
      </c>
      <c r="G45" s="37" t="s">
        <v>6</v>
      </c>
      <c r="H45" s="37" t="s">
        <v>5</v>
      </c>
      <c r="I45" s="262" t="s">
        <v>4</v>
      </c>
      <c r="J45" s="37" t="s">
        <v>242</v>
      </c>
      <c r="K45" s="42" t="s">
        <v>344</v>
      </c>
    </row>
    <row r="46" spans="1:11" s="20" customFormat="1" ht="31.5" customHeight="1" x14ac:dyDescent="0.25">
      <c r="A46" s="41" t="s">
        <v>346</v>
      </c>
      <c r="B46" s="44" t="s">
        <v>345</v>
      </c>
      <c r="C46" s="360">
        <v>71355000</v>
      </c>
      <c r="D46" s="43">
        <v>4000</v>
      </c>
      <c r="E46" s="43">
        <v>5000</v>
      </c>
      <c r="F46" s="42" t="s">
        <v>7</v>
      </c>
      <c r="G46" s="37" t="s">
        <v>6</v>
      </c>
      <c r="H46" s="37" t="s">
        <v>5</v>
      </c>
      <c r="I46" s="262" t="s">
        <v>4</v>
      </c>
      <c r="J46" s="37" t="s">
        <v>242</v>
      </c>
      <c r="K46" s="42" t="s">
        <v>344</v>
      </c>
    </row>
    <row r="47" spans="1:11" s="20" customFormat="1" ht="31.5" customHeight="1" x14ac:dyDescent="0.25">
      <c r="A47" s="41" t="s">
        <v>343</v>
      </c>
      <c r="B47" s="44" t="s">
        <v>342</v>
      </c>
      <c r="C47" s="360">
        <v>71320000</v>
      </c>
      <c r="D47" s="43">
        <v>29500</v>
      </c>
      <c r="E47" s="43">
        <v>36875</v>
      </c>
      <c r="F47" s="42" t="s">
        <v>32</v>
      </c>
      <c r="G47" s="37" t="s">
        <v>6</v>
      </c>
      <c r="H47" s="37" t="s">
        <v>5</v>
      </c>
      <c r="I47" s="262" t="s">
        <v>4</v>
      </c>
      <c r="J47" s="37" t="s">
        <v>117</v>
      </c>
      <c r="K47" s="42" t="s">
        <v>341</v>
      </c>
    </row>
    <row r="48" spans="1:11" s="20" customFormat="1" ht="31.5" customHeight="1" x14ac:dyDescent="0.25">
      <c r="A48" s="41" t="s">
        <v>340</v>
      </c>
      <c r="B48" s="243" t="s">
        <v>339</v>
      </c>
      <c r="C48" s="360">
        <v>71355000</v>
      </c>
      <c r="D48" s="43">
        <v>5300</v>
      </c>
      <c r="E48" s="43">
        <v>6625</v>
      </c>
      <c r="F48" s="42" t="s">
        <v>7</v>
      </c>
      <c r="G48" s="37" t="s">
        <v>6</v>
      </c>
      <c r="H48" s="37" t="s">
        <v>5</v>
      </c>
      <c r="I48" s="262" t="s">
        <v>4</v>
      </c>
      <c r="J48" s="37" t="s">
        <v>3</v>
      </c>
      <c r="K48" s="42" t="s">
        <v>338</v>
      </c>
    </row>
    <row r="49" spans="1:11" s="20" customFormat="1" ht="48" customHeight="1" x14ac:dyDescent="0.25">
      <c r="A49" s="244" t="s">
        <v>434</v>
      </c>
      <c r="B49" s="245" t="s">
        <v>517</v>
      </c>
      <c r="C49" s="372"/>
      <c r="D49" s="227"/>
      <c r="E49" s="227"/>
      <c r="F49" s="175"/>
      <c r="G49" s="173"/>
      <c r="H49" s="173"/>
      <c r="I49" s="265"/>
      <c r="J49" s="173"/>
      <c r="K49" s="175"/>
    </row>
    <row r="50" spans="1:11" s="20" customFormat="1" ht="31.5" customHeight="1" x14ac:dyDescent="0.25">
      <c r="A50" s="35" t="s">
        <v>337</v>
      </c>
      <c r="B50" s="34" t="s">
        <v>336</v>
      </c>
      <c r="C50" s="373">
        <v>45233120</v>
      </c>
      <c r="D50" s="33">
        <v>370000</v>
      </c>
      <c r="E50" s="33">
        <v>462500</v>
      </c>
      <c r="F50" s="32" t="s">
        <v>32</v>
      </c>
      <c r="G50" s="22" t="s">
        <v>6</v>
      </c>
      <c r="H50" s="22" t="s">
        <v>5</v>
      </c>
      <c r="I50" s="272" t="s">
        <v>4</v>
      </c>
      <c r="J50" s="22" t="s">
        <v>335</v>
      </c>
      <c r="K50" s="32" t="s">
        <v>332</v>
      </c>
    </row>
    <row r="51" spans="1:11" s="20" customFormat="1" ht="36" customHeight="1" x14ac:dyDescent="0.25">
      <c r="A51" s="49" t="s">
        <v>334</v>
      </c>
      <c r="B51" s="40" t="s">
        <v>333</v>
      </c>
      <c r="C51" s="374">
        <v>71521000</v>
      </c>
      <c r="D51" s="39">
        <v>10500</v>
      </c>
      <c r="E51" s="39">
        <v>13125</v>
      </c>
      <c r="F51" s="38" t="s">
        <v>7</v>
      </c>
      <c r="G51" s="38" t="s">
        <v>6</v>
      </c>
      <c r="H51" s="38" t="s">
        <v>5</v>
      </c>
      <c r="I51" s="104" t="s">
        <v>4</v>
      </c>
      <c r="J51" s="38" t="s">
        <v>197</v>
      </c>
      <c r="K51" s="38" t="s">
        <v>332</v>
      </c>
    </row>
    <row r="52" spans="1:11" s="20" customFormat="1" ht="31.5" customHeight="1" x14ac:dyDescent="0.25">
      <c r="A52" s="134" t="s">
        <v>331</v>
      </c>
      <c r="B52" s="133" t="s">
        <v>330</v>
      </c>
      <c r="C52" s="375">
        <v>70332200</v>
      </c>
      <c r="D52" s="132">
        <v>1723100</v>
      </c>
      <c r="E52" s="132">
        <v>2153875</v>
      </c>
      <c r="F52" s="131" t="s">
        <v>167</v>
      </c>
      <c r="G52" s="131" t="s">
        <v>6</v>
      </c>
      <c r="H52" s="131" t="s">
        <v>5</v>
      </c>
      <c r="I52" s="273" t="s">
        <v>4</v>
      </c>
      <c r="J52" s="131" t="s">
        <v>3</v>
      </c>
      <c r="K52" s="131" t="s">
        <v>329</v>
      </c>
    </row>
    <row r="53" spans="1:11" s="20" customFormat="1" ht="31.5" customHeight="1" x14ac:dyDescent="0.25">
      <c r="A53" s="134" t="s">
        <v>328</v>
      </c>
      <c r="B53" s="133" t="s">
        <v>327</v>
      </c>
      <c r="C53" s="375">
        <v>79713000</v>
      </c>
      <c r="D53" s="132">
        <v>13816.5</v>
      </c>
      <c r="E53" s="132">
        <v>17270.63</v>
      </c>
      <c r="F53" s="131" t="s">
        <v>7</v>
      </c>
      <c r="G53" s="131" t="s">
        <v>6</v>
      </c>
      <c r="H53" s="131" t="s">
        <v>5</v>
      </c>
      <c r="I53" s="273" t="s">
        <v>4</v>
      </c>
      <c r="J53" s="131" t="s">
        <v>3</v>
      </c>
      <c r="K53" s="131" t="s">
        <v>326</v>
      </c>
    </row>
    <row r="54" spans="1:11" s="20" customFormat="1" ht="47.25" x14ac:dyDescent="0.25">
      <c r="A54" s="167" t="s">
        <v>436</v>
      </c>
      <c r="B54" s="183" t="s">
        <v>437</v>
      </c>
      <c r="C54" s="376">
        <v>71320000</v>
      </c>
      <c r="D54" s="182">
        <v>16000</v>
      </c>
      <c r="E54" s="182">
        <v>20000</v>
      </c>
      <c r="F54" s="179" t="s">
        <v>7</v>
      </c>
      <c r="G54" s="179" t="s">
        <v>6</v>
      </c>
      <c r="H54" s="179" t="s">
        <v>5</v>
      </c>
      <c r="I54" s="274" t="s">
        <v>4</v>
      </c>
      <c r="J54" s="179" t="s">
        <v>20</v>
      </c>
      <c r="K54" s="179" t="s">
        <v>438</v>
      </c>
    </row>
    <row r="55" spans="1:11" s="14" customFormat="1" ht="24" customHeight="1" x14ac:dyDescent="0.25">
      <c r="A55" s="130" t="s">
        <v>325</v>
      </c>
      <c r="B55" s="129"/>
      <c r="C55" s="377"/>
      <c r="D55" s="128">
        <f>SUM(D19:D27,D30:D54)</f>
        <v>4938616.5</v>
      </c>
      <c r="E55" s="128">
        <f>SUM(E19:E27,E30:E54)</f>
        <v>6173270.6299999999</v>
      </c>
      <c r="F55" s="127"/>
      <c r="G55" s="127"/>
      <c r="H55" s="127"/>
      <c r="I55" s="275"/>
      <c r="J55" s="127"/>
      <c r="K55" s="126"/>
    </row>
    <row r="56" spans="1:11" s="14" customFormat="1" ht="17.25" customHeight="1" x14ac:dyDescent="0.25">
      <c r="A56" s="125"/>
      <c r="B56" s="124"/>
      <c r="C56" s="378"/>
      <c r="D56" s="123"/>
      <c r="E56" s="123"/>
      <c r="F56" s="122"/>
      <c r="G56" s="122"/>
      <c r="H56" s="122"/>
      <c r="I56" s="276"/>
      <c r="J56" s="122"/>
      <c r="K56" s="121"/>
    </row>
    <row r="57" spans="1:11" s="14" customFormat="1" ht="24" customHeight="1" x14ac:dyDescent="0.25">
      <c r="A57" s="495" t="s">
        <v>324</v>
      </c>
      <c r="B57" s="496"/>
      <c r="C57" s="496"/>
      <c r="D57" s="496"/>
      <c r="E57" s="496"/>
      <c r="F57" s="496"/>
      <c r="G57" s="496"/>
      <c r="H57" s="496"/>
      <c r="I57" s="496"/>
      <c r="J57" s="496"/>
      <c r="K57" s="497"/>
    </row>
    <row r="58" spans="1:11" s="20" customFormat="1" ht="31.5" customHeight="1" x14ac:dyDescent="0.25">
      <c r="A58" s="41" t="s">
        <v>323</v>
      </c>
      <c r="B58" s="44" t="s">
        <v>322</v>
      </c>
      <c r="C58" s="360">
        <v>35821000</v>
      </c>
      <c r="D58" s="43">
        <v>4560</v>
      </c>
      <c r="E58" s="43">
        <v>5700</v>
      </c>
      <c r="F58" s="120" t="s">
        <v>7</v>
      </c>
      <c r="G58" s="42" t="s">
        <v>6</v>
      </c>
      <c r="H58" s="42" t="s">
        <v>5</v>
      </c>
      <c r="I58" s="262" t="s">
        <v>4</v>
      </c>
      <c r="J58" s="37" t="s">
        <v>20</v>
      </c>
      <c r="K58" s="42" t="s">
        <v>321</v>
      </c>
    </row>
    <row r="59" spans="1:11" s="20" customFormat="1" ht="66" customHeight="1" x14ac:dyDescent="0.25">
      <c r="A59" s="41" t="s">
        <v>320</v>
      </c>
      <c r="B59" s="44" t="s">
        <v>319</v>
      </c>
      <c r="C59" s="360">
        <v>45453000</v>
      </c>
      <c r="D59" s="43">
        <v>43888</v>
      </c>
      <c r="E59" s="43">
        <v>54860</v>
      </c>
      <c r="F59" s="120" t="s">
        <v>7</v>
      </c>
      <c r="G59" s="42" t="s">
        <v>6</v>
      </c>
      <c r="H59" s="42" t="s">
        <v>5</v>
      </c>
      <c r="I59" s="262" t="s">
        <v>4</v>
      </c>
      <c r="J59" s="37" t="s">
        <v>3</v>
      </c>
      <c r="K59" s="42" t="s">
        <v>63</v>
      </c>
    </row>
    <row r="60" spans="1:11" s="14" customFormat="1" ht="30" customHeight="1" x14ac:dyDescent="0.25">
      <c r="A60" s="41" t="s">
        <v>318</v>
      </c>
      <c r="B60" s="44" t="s">
        <v>317</v>
      </c>
      <c r="C60" s="360">
        <v>71355000</v>
      </c>
      <c r="D60" s="43">
        <v>5520</v>
      </c>
      <c r="E60" s="43">
        <v>6900</v>
      </c>
      <c r="F60" s="120" t="s">
        <v>7</v>
      </c>
      <c r="G60" s="42" t="s">
        <v>6</v>
      </c>
      <c r="H60" s="42" t="s">
        <v>5</v>
      </c>
      <c r="I60" s="262" t="s">
        <v>4</v>
      </c>
      <c r="J60" s="37" t="s">
        <v>3</v>
      </c>
      <c r="K60" s="42" t="s">
        <v>63</v>
      </c>
    </row>
    <row r="61" spans="1:11" s="45" customFormat="1" ht="31.5" customHeight="1" x14ac:dyDescent="0.25">
      <c r="A61" s="41" t="s">
        <v>316</v>
      </c>
      <c r="B61" s="44" t="s">
        <v>315</v>
      </c>
      <c r="C61" s="360">
        <v>44212321</v>
      </c>
      <c r="D61" s="43">
        <f>SUM(D62:D63)</f>
        <v>18463.2</v>
      </c>
      <c r="E61" s="43">
        <f>SUM(E62:E63)</f>
        <v>23079</v>
      </c>
      <c r="F61" s="120" t="s">
        <v>7</v>
      </c>
      <c r="G61" s="42" t="s">
        <v>177</v>
      </c>
      <c r="H61" s="42" t="s">
        <v>5</v>
      </c>
      <c r="I61" s="262" t="s">
        <v>4</v>
      </c>
      <c r="J61" s="37" t="s">
        <v>113</v>
      </c>
      <c r="K61" s="42" t="s">
        <v>314</v>
      </c>
    </row>
    <row r="62" spans="1:11" s="45" customFormat="1" ht="31.5" customHeight="1" x14ac:dyDescent="0.25">
      <c r="A62" s="41"/>
      <c r="B62" s="44" t="s">
        <v>313</v>
      </c>
      <c r="C62" s="360"/>
      <c r="D62" s="43">
        <v>10400</v>
      </c>
      <c r="E62" s="43">
        <v>13000</v>
      </c>
      <c r="F62" s="42"/>
      <c r="G62" s="37"/>
      <c r="H62" s="37"/>
      <c r="I62" s="262"/>
      <c r="J62" s="37"/>
      <c r="K62" s="42"/>
    </row>
    <row r="63" spans="1:11" s="45" customFormat="1" ht="31.5" customHeight="1" x14ac:dyDescent="0.25">
      <c r="A63" s="41"/>
      <c r="B63" s="44" t="s">
        <v>312</v>
      </c>
      <c r="C63" s="360"/>
      <c r="D63" s="43">
        <v>8063.2</v>
      </c>
      <c r="E63" s="43">
        <v>10079</v>
      </c>
      <c r="F63" s="42"/>
      <c r="G63" s="37"/>
      <c r="H63" s="37"/>
      <c r="I63" s="262"/>
      <c r="J63" s="37"/>
      <c r="K63" s="42"/>
    </row>
    <row r="64" spans="1:11" s="45" customFormat="1" ht="31.5" customHeight="1" x14ac:dyDescent="0.25">
      <c r="A64" s="41" t="s">
        <v>311</v>
      </c>
      <c r="B64" s="44" t="s">
        <v>310</v>
      </c>
      <c r="C64" s="360">
        <v>50800000</v>
      </c>
      <c r="D64" s="43">
        <v>13800</v>
      </c>
      <c r="E64" s="43">
        <v>17250</v>
      </c>
      <c r="F64" s="120" t="s">
        <v>7</v>
      </c>
      <c r="G64" s="42" t="s">
        <v>6</v>
      </c>
      <c r="H64" s="42" t="s">
        <v>5</v>
      </c>
      <c r="I64" s="262" t="s">
        <v>4</v>
      </c>
      <c r="J64" s="103" t="s">
        <v>40</v>
      </c>
      <c r="K64" s="104" t="s">
        <v>71</v>
      </c>
    </row>
    <row r="65" spans="1:11" s="45" customFormat="1" ht="31.5" customHeight="1" x14ac:dyDescent="0.25">
      <c r="A65" s="41" t="s">
        <v>309</v>
      </c>
      <c r="B65" s="106" t="s">
        <v>308</v>
      </c>
      <c r="C65" s="379">
        <v>79952100</v>
      </c>
      <c r="D65" s="105">
        <v>34260</v>
      </c>
      <c r="E65" s="105">
        <v>42825</v>
      </c>
      <c r="F65" s="99" t="s">
        <v>32</v>
      </c>
      <c r="G65" s="42" t="s">
        <v>6</v>
      </c>
      <c r="H65" s="42" t="s">
        <v>5</v>
      </c>
      <c r="I65" s="262" t="s">
        <v>4</v>
      </c>
      <c r="J65" s="103" t="s">
        <v>242</v>
      </c>
      <c r="K65" s="109" t="s">
        <v>71</v>
      </c>
    </row>
    <row r="66" spans="1:11" s="45" customFormat="1" ht="63" x14ac:dyDescent="0.25">
      <c r="A66" s="41" t="s">
        <v>307</v>
      </c>
      <c r="B66" s="106" t="s">
        <v>306</v>
      </c>
      <c r="C66" s="380">
        <v>34971000</v>
      </c>
      <c r="D66" s="108">
        <v>14400</v>
      </c>
      <c r="E66" s="108">
        <v>18000</v>
      </c>
      <c r="F66" s="109" t="s">
        <v>7</v>
      </c>
      <c r="G66" s="42" t="s">
        <v>6</v>
      </c>
      <c r="H66" s="103" t="s">
        <v>5</v>
      </c>
      <c r="I66" s="103" t="s">
        <v>4</v>
      </c>
      <c r="J66" s="103" t="s">
        <v>113</v>
      </c>
      <c r="K66" s="109" t="s">
        <v>135</v>
      </c>
    </row>
    <row r="67" spans="1:11" s="45" customFormat="1" ht="31.5" customHeight="1" x14ac:dyDescent="0.25">
      <c r="A67" s="41" t="s">
        <v>305</v>
      </c>
      <c r="B67" s="246" t="s">
        <v>304</v>
      </c>
      <c r="C67" s="380">
        <v>85200000</v>
      </c>
      <c r="D67" s="108">
        <v>16000</v>
      </c>
      <c r="E67" s="108">
        <v>20000</v>
      </c>
      <c r="F67" s="109" t="s">
        <v>7</v>
      </c>
      <c r="G67" s="42" t="s">
        <v>6</v>
      </c>
      <c r="H67" s="103" t="s">
        <v>5</v>
      </c>
      <c r="I67" s="103" t="s">
        <v>4</v>
      </c>
      <c r="J67" s="103" t="s">
        <v>3</v>
      </c>
      <c r="K67" s="109" t="s">
        <v>63</v>
      </c>
    </row>
    <row r="68" spans="1:11" s="45" customFormat="1" ht="31.5" customHeight="1" x14ac:dyDescent="0.25">
      <c r="A68" s="244" t="s">
        <v>434</v>
      </c>
      <c r="B68" s="247" t="s">
        <v>532</v>
      </c>
      <c r="C68" s="381"/>
      <c r="D68" s="248"/>
      <c r="E68" s="248"/>
      <c r="F68" s="249"/>
      <c r="G68" s="241"/>
      <c r="H68" s="250"/>
      <c r="I68" s="250"/>
      <c r="J68" s="250"/>
      <c r="K68" s="249"/>
    </row>
    <row r="69" spans="1:11" s="45" customFormat="1" ht="31.5" customHeight="1" x14ac:dyDescent="0.25">
      <c r="A69" s="41" t="s">
        <v>303</v>
      </c>
      <c r="B69" s="106" t="s">
        <v>302</v>
      </c>
      <c r="C69" s="380">
        <v>50410000</v>
      </c>
      <c r="D69" s="108">
        <v>3184</v>
      </c>
      <c r="E69" s="108">
        <v>3980</v>
      </c>
      <c r="F69" s="109" t="s">
        <v>7</v>
      </c>
      <c r="G69" s="42" t="s">
        <v>6</v>
      </c>
      <c r="H69" s="103" t="s">
        <v>5</v>
      </c>
      <c r="I69" s="103" t="s">
        <v>4</v>
      </c>
      <c r="J69" s="103" t="s">
        <v>20</v>
      </c>
      <c r="K69" s="109" t="s">
        <v>150</v>
      </c>
    </row>
    <row r="70" spans="1:11" s="45" customFormat="1" ht="31.5" x14ac:dyDescent="0.25">
      <c r="A70" s="41" t="s">
        <v>301</v>
      </c>
      <c r="B70" s="106" t="s">
        <v>300</v>
      </c>
      <c r="C70" s="380">
        <v>85200000</v>
      </c>
      <c r="D70" s="108">
        <v>4000</v>
      </c>
      <c r="E70" s="108">
        <v>5000</v>
      </c>
      <c r="F70" s="42" t="s">
        <v>7</v>
      </c>
      <c r="G70" s="37" t="s">
        <v>6</v>
      </c>
      <c r="H70" s="37" t="s">
        <v>5</v>
      </c>
      <c r="I70" s="262" t="s">
        <v>4</v>
      </c>
      <c r="J70" s="103" t="s">
        <v>3</v>
      </c>
      <c r="K70" s="119" t="s">
        <v>63</v>
      </c>
    </row>
    <row r="71" spans="1:11" s="45" customFormat="1" ht="31.5" x14ac:dyDescent="0.25">
      <c r="A71" s="41" t="s">
        <v>299</v>
      </c>
      <c r="B71" s="106" t="s">
        <v>298</v>
      </c>
      <c r="C71" s="380">
        <v>45244000</v>
      </c>
      <c r="D71" s="108">
        <v>40000</v>
      </c>
      <c r="E71" s="108">
        <v>50000</v>
      </c>
      <c r="F71" s="42" t="s">
        <v>7</v>
      </c>
      <c r="G71" s="37" t="s">
        <v>6</v>
      </c>
      <c r="H71" s="37" t="s">
        <v>5</v>
      </c>
      <c r="I71" s="262" t="s">
        <v>4</v>
      </c>
      <c r="J71" s="103" t="s">
        <v>20</v>
      </c>
      <c r="K71" s="119" t="s">
        <v>150</v>
      </c>
    </row>
    <row r="72" spans="1:11" s="20" customFormat="1" ht="31.5" customHeight="1" x14ac:dyDescent="0.25">
      <c r="A72" s="118" t="s">
        <v>297</v>
      </c>
      <c r="B72" s="246" t="s">
        <v>296</v>
      </c>
      <c r="C72" s="382">
        <v>45244000</v>
      </c>
      <c r="D72" s="117">
        <v>76800</v>
      </c>
      <c r="E72" s="117">
        <v>96000</v>
      </c>
      <c r="F72" s="116" t="s">
        <v>32</v>
      </c>
      <c r="G72" s="31" t="s">
        <v>6</v>
      </c>
      <c r="H72" s="31" t="s">
        <v>5</v>
      </c>
      <c r="I72" s="277" t="s">
        <v>4</v>
      </c>
      <c r="J72" s="103" t="s">
        <v>20</v>
      </c>
      <c r="K72" s="115" t="s">
        <v>295</v>
      </c>
    </row>
    <row r="73" spans="1:11" s="20" customFormat="1" ht="31.5" customHeight="1" x14ac:dyDescent="0.25">
      <c r="A73" s="193" t="s">
        <v>434</v>
      </c>
      <c r="B73" s="441" t="s">
        <v>586</v>
      </c>
      <c r="C73" s="439"/>
      <c r="D73" s="440"/>
      <c r="E73" s="440"/>
      <c r="F73" s="21"/>
      <c r="G73" s="21"/>
      <c r="H73" s="21"/>
      <c r="I73" s="266"/>
      <c r="J73" s="266"/>
      <c r="K73" s="266"/>
    </row>
    <row r="74" spans="1:11" s="20" customFormat="1" ht="31.5" customHeight="1" x14ac:dyDescent="0.25">
      <c r="A74" s="114" t="s">
        <v>294</v>
      </c>
      <c r="B74" s="113" t="s">
        <v>293</v>
      </c>
      <c r="C74" s="383">
        <v>45244000</v>
      </c>
      <c r="D74" s="112">
        <v>50400</v>
      </c>
      <c r="E74" s="112">
        <v>63000</v>
      </c>
      <c r="F74" s="51" t="s">
        <v>7</v>
      </c>
      <c r="G74" s="52" t="s">
        <v>6</v>
      </c>
      <c r="H74" s="52" t="s">
        <v>5</v>
      </c>
      <c r="I74" s="278" t="s">
        <v>4</v>
      </c>
      <c r="J74" s="111" t="s">
        <v>113</v>
      </c>
      <c r="K74" s="110" t="s">
        <v>135</v>
      </c>
    </row>
    <row r="75" spans="1:11" s="20" customFormat="1" ht="31.5" customHeight="1" x14ac:dyDescent="0.25">
      <c r="A75" s="41" t="s">
        <v>292</v>
      </c>
      <c r="B75" s="106" t="s">
        <v>291</v>
      </c>
      <c r="C75" s="380">
        <v>45244000</v>
      </c>
      <c r="D75" s="108">
        <v>38400</v>
      </c>
      <c r="E75" s="108">
        <v>48000</v>
      </c>
      <c r="F75" s="109" t="s">
        <v>7</v>
      </c>
      <c r="G75" s="37" t="s">
        <v>6</v>
      </c>
      <c r="H75" s="37" t="s">
        <v>5</v>
      </c>
      <c r="I75" s="262" t="s">
        <v>4</v>
      </c>
      <c r="J75" s="103" t="s">
        <v>20</v>
      </c>
      <c r="K75" s="109" t="s">
        <v>150</v>
      </c>
    </row>
    <row r="76" spans="1:11" s="20" customFormat="1" ht="31.5" customHeight="1" x14ac:dyDescent="0.25">
      <c r="A76" s="41" t="s">
        <v>290</v>
      </c>
      <c r="B76" s="106" t="s">
        <v>289</v>
      </c>
      <c r="C76" s="380">
        <v>45317000</v>
      </c>
      <c r="D76" s="108">
        <v>114200</v>
      </c>
      <c r="E76" s="108">
        <v>142750</v>
      </c>
      <c r="F76" s="42" t="s">
        <v>32</v>
      </c>
      <c r="G76" s="37" t="s">
        <v>6</v>
      </c>
      <c r="H76" s="37" t="s">
        <v>5</v>
      </c>
      <c r="I76" s="103" t="s">
        <v>4</v>
      </c>
      <c r="J76" s="103" t="s">
        <v>242</v>
      </c>
      <c r="K76" s="109" t="s">
        <v>288</v>
      </c>
    </row>
    <row r="77" spans="1:11" s="20" customFormat="1" ht="31.5" customHeight="1" x14ac:dyDescent="0.25">
      <c r="A77" s="41" t="s">
        <v>287</v>
      </c>
      <c r="B77" s="106" t="s">
        <v>286</v>
      </c>
      <c r="C77" s="380">
        <v>77340000</v>
      </c>
      <c r="D77" s="108">
        <v>8480</v>
      </c>
      <c r="E77" s="108">
        <v>10600</v>
      </c>
      <c r="F77" s="42" t="s">
        <v>7</v>
      </c>
      <c r="G77" s="37" t="s">
        <v>6</v>
      </c>
      <c r="H77" s="37" t="s">
        <v>5</v>
      </c>
      <c r="I77" s="103" t="s">
        <v>4</v>
      </c>
      <c r="J77" s="103" t="s">
        <v>113</v>
      </c>
      <c r="K77" s="107" t="s">
        <v>285</v>
      </c>
    </row>
    <row r="78" spans="1:11" s="20" customFormat="1" ht="31.5" customHeight="1" x14ac:dyDescent="0.25">
      <c r="A78" s="41" t="s">
        <v>284</v>
      </c>
      <c r="B78" s="44" t="s">
        <v>283</v>
      </c>
      <c r="C78" s="360">
        <v>37535200</v>
      </c>
      <c r="D78" s="43">
        <v>26544</v>
      </c>
      <c r="E78" s="43">
        <v>33180</v>
      </c>
      <c r="F78" s="42" t="s">
        <v>32</v>
      </c>
      <c r="G78" s="37" t="s">
        <v>6</v>
      </c>
      <c r="H78" s="37" t="s">
        <v>5</v>
      </c>
      <c r="I78" s="103" t="s">
        <v>4</v>
      </c>
      <c r="J78" s="103" t="s">
        <v>20</v>
      </c>
      <c r="K78" s="104" t="s">
        <v>282</v>
      </c>
    </row>
    <row r="79" spans="1:11" s="45" customFormat="1" ht="31.5" customHeight="1" x14ac:dyDescent="0.25">
      <c r="A79" s="41" t="s">
        <v>281</v>
      </c>
      <c r="B79" s="106" t="s">
        <v>280</v>
      </c>
      <c r="C79" s="384">
        <v>45222000</v>
      </c>
      <c r="D79" s="105">
        <v>62800</v>
      </c>
      <c r="E79" s="105">
        <v>78500</v>
      </c>
      <c r="F79" s="104" t="s">
        <v>7</v>
      </c>
      <c r="G79" s="37" t="s">
        <v>6</v>
      </c>
      <c r="H79" s="103" t="s">
        <v>5</v>
      </c>
      <c r="I79" s="103" t="s">
        <v>4</v>
      </c>
      <c r="J79" s="103" t="s">
        <v>113</v>
      </c>
      <c r="K79" s="104" t="s">
        <v>135</v>
      </c>
    </row>
    <row r="80" spans="1:11" s="45" customFormat="1" ht="31.5" customHeight="1" x14ac:dyDescent="0.25">
      <c r="A80" s="41" t="s">
        <v>279</v>
      </c>
      <c r="B80" s="106" t="s">
        <v>258</v>
      </c>
      <c r="C80" s="384">
        <v>45211360</v>
      </c>
      <c r="D80" s="259">
        <v>20640</v>
      </c>
      <c r="E80" s="259">
        <v>25800</v>
      </c>
      <c r="F80" s="104" t="s">
        <v>7</v>
      </c>
      <c r="G80" s="37" t="s">
        <v>6</v>
      </c>
      <c r="H80" s="103" t="s">
        <v>5</v>
      </c>
      <c r="I80" s="103" t="s">
        <v>4</v>
      </c>
      <c r="J80" s="279" t="s">
        <v>117</v>
      </c>
      <c r="K80" s="418" t="s">
        <v>192</v>
      </c>
    </row>
    <row r="81" spans="1:11" s="45" customFormat="1" ht="31.5" customHeight="1" x14ac:dyDescent="0.25">
      <c r="A81" s="238" t="s">
        <v>434</v>
      </c>
      <c r="B81" s="247"/>
      <c r="C81" s="384"/>
      <c r="D81" s="258">
        <v>31200</v>
      </c>
      <c r="E81" s="258">
        <v>39000</v>
      </c>
      <c r="F81" s="104"/>
      <c r="G81" s="224"/>
      <c r="H81" s="103"/>
      <c r="I81" s="103"/>
      <c r="J81" s="250" t="s">
        <v>113</v>
      </c>
      <c r="K81" s="296" t="s">
        <v>566</v>
      </c>
    </row>
    <row r="82" spans="1:11" s="45" customFormat="1" ht="31.5" customHeight="1" x14ac:dyDescent="0.25">
      <c r="A82" s="41" t="s">
        <v>278</v>
      </c>
      <c r="B82" s="106" t="s">
        <v>277</v>
      </c>
      <c r="C82" s="384">
        <v>77300000</v>
      </c>
      <c r="D82" s="105">
        <v>53088</v>
      </c>
      <c r="E82" s="105">
        <v>66360</v>
      </c>
      <c r="F82" s="104" t="s">
        <v>32</v>
      </c>
      <c r="G82" s="37" t="s">
        <v>6</v>
      </c>
      <c r="H82" s="103" t="s">
        <v>5</v>
      </c>
      <c r="I82" s="103" t="s">
        <v>4</v>
      </c>
      <c r="J82" s="103" t="s">
        <v>20</v>
      </c>
      <c r="K82" s="104" t="s">
        <v>135</v>
      </c>
    </row>
    <row r="83" spans="1:11" s="45" customFormat="1" ht="31.5" customHeight="1" x14ac:dyDescent="0.25">
      <c r="A83" s="41" t="s">
        <v>276</v>
      </c>
      <c r="B83" s="246" t="s">
        <v>275</v>
      </c>
      <c r="C83" s="384">
        <v>90533000</v>
      </c>
      <c r="D83" s="259">
        <v>160000</v>
      </c>
      <c r="E83" s="259">
        <v>200000</v>
      </c>
      <c r="F83" s="104" t="s">
        <v>32</v>
      </c>
      <c r="G83" s="37" t="s">
        <v>6</v>
      </c>
      <c r="H83" s="103" t="s">
        <v>5</v>
      </c>
      <c r="I83" s="279" t="s">
        <v>4</v>
      </c>
      <c r="J83" s="103" t="s">
        <v>113</v>
      </c>
      <c r="K83" s="104" t="s">
        <v>192</v>
      </c>
    </row>
    <row r="84" spans="1:11" s="45" customFormat="1" ht="31.5" customHeight="1" x14ac:dyDescent="0.25">
      <c r="A84" s="238" t="s">
        <v>434</v>
      </c>
      <c r="B84" s="247" t="s">
        <v>565</v>
      </c>
      <c r="C84" s="384"/>
      <c r="D84" s="258">
        <v>144800</v>
      </c>
      <c r="E84" s="258">
        <v>181000</v>
      </c>
      <c r="F84" s="104"/>
      <c r="G84" s="224"/>
      <c r="H84" s="103"/>
      <c r="I84" s="250" t="s">
        <v>49</v>
      </c>
      <c r="J84" s="103"/>
      <c r="K84" s="104"/>
    </row>
    <row r="85" spans="1:11" s="45" customFormat="1" ht="31.5" customHeight="1" x14ac:dyDescent="0.25">
      <c r="A85" s="41" t="s">
        <v>274</v>
      </c>
      <c r="B85" s="246" t="s">
        <v>273</v>
      </c>
      <c r="C85" s="384">
        <v>90533000</v>
      </c>
      <c r="D85" s="259">
        <v>17600</v>
      </c>
      <c r="E85" s="259">
        <v>22000</v>
      </c>
      <c r="F85" s="104" t="s">
        <v>7</v>
      </c>
      <c r="G85" s="37" t="s">
        <v>6</v>
      </c>
      <c r="H85" s="103" t="s">
        <v>5</v>
      </c>
      <c r="I85" s="279" t="s">
        <v>4</v>
      </c>
      <c r="J85" s="103" t="s">
        <v>113</v>
      </c>
      <c r="K85" s="104" t="s">
        <v>135</v>
      </c>
    </row>
    <row r="86" spans="1:11" s="45" customFormat="1" ht="31.5" customHeight="1" x14ac:dyDescent="0.25">
      <c r="A86" s="238" t="s">
        <v>434</v>
      </c>
      <c r="B86" s="247" t="s">
        <v>561</v>
      </c>
      <c r="C86" s="384"/>
      <c r="D86" s="258">
        <v>15200</v>
      </c>
      <c r="E86" s="258">
        <v>19000</v>
      </c>
      <c r="F86" s="104"/>
      <c r="G86" s="224"/>
      <c r="H86" s="103"/>
      <c r="I86" s="250" t="s">
        <v>49</v>
      </c>
      <c r="J86" s="103"/>
      <c r="K86" s="104"/>
    </row>
    <row r="87" spans="1:11" s="45" customFormat="1" ht="31.5" customHeight="1" x14ac:dyDescent="0.25">
      <c r="A87" s="41" t="s">
        <v>272</v>
      </c>
      <c r="B87" s="106" t="s">
        <v>271</v>
      </c>
      <c r="C87" s="384">
        <v>65320000</v>
      </c>
      <c r="D87" s="105">
        <v>64000</v>
      </c>
      <c r="E87" s="105">
        <v>80000</v>
      </c>
      <c r="F87" s="104" t="s">
        <v>32</v>
      </c>
      <c r="G87" s="37" t="s">
        <v>6</v>
      </c>
      <c r="H87" s="103" t="s">
        <v>5</v>
      </c>
      <c r="I87" s="103" t="s">
        <v>4</v>
      </c>
      <c r="J87" s="103" t="s">
        <v>242</v>
      </c>
      <c r="K87" s="104" t="s">
        <v>71</v>
      </c>
    </row>
    <row r="88" spans="1:11" s="45" customFormat="1" ht="31.5" customHeight="1" x14ac:dyDescent="0.25">
      <c r="A88" s="41" t="s">
        <v>270</v>
      </c>
      <c r="B88" s="106" t="s">
        <v>269</v>
      </c>
      <c r="C88" s="384">
        <v>50800000</v>
      </c>
      <c r="D88" s="105">
        <v>22320</v>
      </c>
      <c r="E88" s="105">
        <v>27900</v>
      </c>
      <c r="F88" s="104" t="s">
        <v>7</v>
      </c>
      <c r="G88" s="37" t="s">
        <v>6</v>
      </c>
      <c r="H88" s="103" t="s">
        <v>5</v>
      </c>
      <c r="I88" s="103" t="s">
        <v>4</v>
      </c>
      <c r="J88" s="103" t="s">
        <v>36</v>
      </c>
      <c r="K88" s="104" t="s">
        <v>71</v>
      </c>
    </row>
    <row r="89" spans="1:11" s="45" customFormat="1" ht="31.5" customHeight="1" x14ac:dyDescent="0.25">
      <c r="A89" s="41" t="s">
        <v>268</v>
      </c>
      <c r="B89" s="44" t="s">
        <v>267</v>
      </c>
      <c r="C89" s="360">
        <v>45112700</v>
      </c>
      <c r="D89" s="43">
        <v>32000</v>
      </c>
      <c r="E89" s="43">
        <v>40000</v>
      </c>
      <c r="F89" s="79" t="s">
        <v>7</v>
      </c>
      <c r="G89" s="37" t="s">
        <v>6</v>
      </c>
      <c r="H89" s="103" t="s">
        <v>5</v>
      </c>
      <c r="I89" s="103" t="s">
        <v>4</v>
      </c>
      <c r="J89" s="103" t="s">
        <v>54</v>
      </c>
      <c r="K89" s="42" t="s">
        <v>247</v>
      </c>
    </row>
    <row r="90" spans="1:11" s="45" customFormat="1" ht="31.5" customHeight="1" x14ac:dyDescent="0.25">
      <c r="A90" s="102" t="s">
        <v>266</v>
      </c>
      <c r="B90" s="101" t="s">
        <v>265</v>
      </c>
      <c r="C90" s="379">
        <v>45112700</v>
      </c>
      <c r="D90" s="100">
        <v>12000</v>
      </c>
      <c r="E90" s="100">
        <v>15000</v>
      </c>
      <c r="F90" s="99" t="s">
        <v>7</v>
      </c>
      <c r="G90" s="37" t="s">
        <v>6</v>
      </c>
      <c r="H90" s="103" t="s">
        <v>5</v>
      </c>
      <c r="I90" s="103" t="s">
        <v>4</v>
      </c>
      <c r="J90" s="98" t="s">
        <v>117</v>
      </c>
      <c r="K90" s="97" t="s">
        <v>247</v>
      </c>
    </row>
    <row r="91" spans="1:11" s="45" customFormat="1" ht="31.5" customHeight="1" x14ac:dyDescent="0.25">
      <c r="A91" s="41" t="s">
        <v>264</v>
      </c>
      <c r="B91" s="44" t="s">
        <v>263</v>
      </c>
      <c r="C91" s="360" t="s">
        <v>490</v>
      </c>
      <c r="D91" s="43">
        <v>169800</v>
      </c>
      <c r="E91" s="43">
        <v>212250</v>
      </c>
      <c r="F91" s="42" t="s">
        <v>32</v>
      </c>
      <c r="G91" s="37" t="s">
        <v>6</v>
      </c>
      <c r="H91" s="37" t="s">
        <v>5</v>
      </c>
      <c r="I91" s="262" t="s">
        <v>49</v>
      </c>
      <c r="J91" s="27" t="s">
        <v>3</v>
      </c>
      <c r="K91" s="42" t="s">
        <v>260</v>
      </c>
    </row>
    <row r="92" spans="1:11" s="45" customFormat="1" ht="31.5" customHeight="1" x14ac:dyDescent="0.25">
      <c r="A92" s="419" t="s">
        <v>262</v>
      </c>
      <c r="B92" s="420" t="s">
        <v>261</v>
      </c>
      <c r="C92" s="421">
        <v>45112712</v>
      </c>
      <c r="D92" s="422">
        <v>128000</v>
      </c>
      <c r="E92" s="422">
        <v>160000</v>
      </c>
      <c r="F92" s="423" t="s">
        <v>32</v>
      </c>
      <c r="G92" s="180" t="s">
        <v>6</v>
      </c>
      <c r="H92" s="180" t="s">
        <v>5</v>
      </c>
      <c r="I92" s="280" t="s">
        <v>49</v>
      </c>
      <c r="J92" s="424" t="s">
        <v>3</v>
      </c>
      <c r="K92" s="425" t="s">
        <v>260</v>
      </c>
    </row>
    <row r="93" spans="1:11" s="45" customFormat="1" ht="31.5" customHeight="1" x14ac:dyDescent="0.25">
      <c r="A93" s="433" t="s">
        <v>259</v>
      </c>
      <c r="B93" s="431" t="s">
        <v>579</v>
      </c>
      <c r="C93" s="432">
        <v>45211360</v>
      </c>
      <c r="D93" s="170">
        <v>10560</v>
      </c>
      <c r="E93" s="170">
        <v>13200</v>
      </c>
      <c r="F93" s="434" t="s">
        <v>7</v>
      </c>
      <c r="G93" s="435" t="s">
        <v>6</v>
      </c>
      <c r="H93" s="435" t="s">
        <v>5</v>
      </c>
      <c r="I93" s="436" t="s">
        <v>4</v>
      </c>
      <c r="J93" s="189" t="s">
        <v>113</v>
      </c>
      <c r="K93" s="189" t="s">
        <v>135</v>
      </c>
    </row>
    <row r="94" spans="1:11" s="45" customFormat="1" ht="31.5" customHeight="1" x14ac:dyDescent="0.25">
      <c r="A94" s="426" t="s">
        <v>257</v>
      </c>
      <c r="B94" s="427" t="s">
        <v>256</v>
      </c>
      <c r="C94" s="428">
        <v>71242000</v>
      </c>
      <c r="D94" s="429">
        <v>4000</v>
      </c>
      <c r="E94" s="429">
        <v>5000</v>
      </c>
      <c r="F94" s="228" t="s">
        <v>7</v>
      </c>
      <c r="G94" s="430" t="s">
        <v>6</v>
      </c>
      <c r="H94" s="229" t="s">
        <v>5</v>
      </c>
      <c r="I94" s="282" t="s">
        <v>4</v>
      </c>
      <c r="J94" s="230" t="s">
        <v>113</v>
      </c>
      <c r="K94" s="230" t="s">
        <v>255</v>
      </c>
    </row>
    <row r="95" spans="1:11" s="45" customFormat="1" ht="31.5" customHeight="1" x14ac:dyDescent="0.25">
      <c r="A95" s="94" t="s">
        <v>254</v>
      </c>
      <c r="B95" s="57" t="s">
        <v>253</v>
      </c>
      <c r="C95" s="385">
        <v>45000000</v>
      </c>
      <c r="D95" s="56">
        <v>20000</v>
      </c>
      <c r="E95" s="56">
        <v>25000</v>
      </c>
      <c r="F95" s="93" t="s">
        <v>7</v>
      </c>
      <c r="G95" s="92" t="s">
        <v>6</v>
      </c>
      <c r="H95" s="55" t="s">
        <v>5</v>
      </c>
      <c r="I95" s="281" t="s">
        <v>4</v>
      </c>
      <c r="J95" s="55" t="s">
        <v>117</v>
      </c>
      <c r="K95" s="55" t="s">
        <v>235</v>
      </c>
    </row>
    <row r="96" spans="1:11" s="45" customFormat="1" ht="31.5" customHeight="1" x14ac:dyDescent="0.25">
      <c r="A96" s="94" t="s">
        <v>252</v>
      </c>
      <c r="B96" s="57" t="s">
        <v>251</v>
      </c>
      <c r="C96" s="385">
        <v>35125100</v>
      </c>
      <c r="D96" s="56">
        <v>48000</v>
      </c>
      <c r="E96" s="56">
        <v>60000</v>
      </c>
      <c r="F96" s="93" t="s">
        <v>32</v>
      </c>
      <c r="G96" s="92" t="s">
        <v>6</v>
      </c>
      <c r="H96" s="55" t="s">
        <v>5</v>
      </c>
      <c r="I96" s="281" t="s">
        <v>4</v>
      </c>
      <c r="J96" s="55" t="s">
        <v>20</v>
      </c>
      <c r="K96" s="55" t="s">
        <v>250</v>
      </c>
    </row>
    <row r="97" spans="1:11" s="45" customFormat="1" ht="47.25" customHeight="1" x14ac:dyDescent="0.25">
      <c r="A97" s="94" t="s">
        <v>249</v>
      </c>
      <c r="B97" s="57" t="s">
        <v>248</v>
      </c>
      <c r="C97" s="385">
        <v>71242000</v>
      </c>
      <c r="D97" s="56">
        <v>3760</v>
      </c>
      <c r="E97" s="56">
        <v>4700</v>
      </c>
      <c r="F97" s="93" t="s">
        <v>7</v>
      </c>
      <c r="G97" s="92" t="s">
        <v>6</v>
      </c>
      <c r="H97" s="55" t="s">
        <v>5</v>
      </c>
      <c r="I97" s="281" t="s">
        <v>4</v>
      </c>
      <c r="J97" s="55" t="s">
        <v>54</v>
      </c>
      <c r="K97" s="55" t="s">
        <v>247</v>
      </c>
    </row>
    <row r="98" spans="1:11" s="45" customFormat="1" ht="31.5" customHeight="1" x14ac:dyDescent="0.25">
      <c r="A98" s="94" t="s">
        <v>246</v>
      </c>
      <c r="B98" s="57" t="s">
        <v>245</v>
      </c>
      <c r="C98" s="385">
        <v>45000000</v>
      </c>
      <c r="D98" s="56">
        <v>35000</v>
      </c>
      <c r="E98" s="56">
        <v>43750</v>
      </c>
      <c r="F98" s="93" t="s">
        <v>7</v>
      </c>
      <c r="G98" s="92" t="s">
        <v>6</v>
      </c>
      <c r="H98" s="55" t="s">
        <v>5</v>
      </c>
      <c r="I98" s="281" t="s">
        <v>4</v>
      </c>
      <c r="J98" s="55" t="s">
        <v>197</v>
      </c>
      <c r="K98" s="55" t="s">
        <v>235</v>
      </c>
    </row>
    <row r="99" spans="1:11" s="45" customFormat="1" ht="31.5" x14ac:dyDescent="0.25">
      <c r="A99" s="94" t="s">
        <v>244</v>
      </c>
      <c r="B99" s="57" t="s">
        <v>243</v>
      </c>
      <c r="C99" s="385">
        <v>45000000</v>
      </c>
      <c r="D99" s="56">
        <v>80000</v>
      </c>
      <c r="E99" s="56">
        <v>100000</v>
      </c>
      <c r="F99" s="93" t="s">
        <v>32</v>
      </c>
      <c r="G99" s="92" t="s">
        <v>6</v>
      </c>
      <c r="H99" s="55" t="s">
        <v>5</v>
      </c>
      <c r="I99" s="281" t="s">
        <v>4</v>
      </c>
      <c r="J99" s="55" t="s">
        <v>242</v>
      </c>
      <c r="K99" s="55" t="s">
        <v>241</v>
      </c>
    </row>
    <row r="100" spans="1:11" s="45" customFormat="1" ht="31.5" customHeight="1" x14ac:dyDescent="0.25">
      <c r="A100" s="94" t="s">
        <v>240</v>
      </c>
      <c r="B100" s="57" t="s">
        <v>239</v>
      </c>
      <c r="C100" s="385">
        <v>45000000</v>
      </c>
      <c r="D100" s="56">
        <v>240000</v>
      </c>
      <c r="E100" s="56">
        <v>300000</v>
      </c>
      <c r="F100" s="93" t="s">
        <v>32</v>
      </c>
      <c r="G100" s="92" t="s">
        <v>6</v>
      </c>
      <c r="H100" s="55" t="s">
        <v>5</v>
      </c>
      <c r="I100" s="281" t="s">
        <v>4</v>
      </c>
      <c r="J100" s="55" t="s">
        <v>113</v>
      </c>
      <c r="K100" s="55" t="s">
        <v>238</v>
      </c>
    </row>
    <row r="101" spans="1:11" s="45" customFormat="1" ht="31.5" customHeight="1" x14ac:dyDescent="0.25">
      <c r="A101" s="94" t="s">
        <v>237</v>
      </c>
      <c r="B101" s="57" t="s">
        <v>236</v>
      </c>
      <c r="C101" s="385">
        <v>45310000</v>
      </c>
      <c r="D101" s="56">
        <v>18448</v>
      </c>
      <c r="E101" s="56">
        <v>23060</v>
      </c>
      <c r="F101" s="93" t="s">
        <v>7</v>
      </c>
      <c r="G101" s="92" t="s">
        <v>6</v>
      </c>
      <c r="H101" s="55" t="s">
        <v>5</v>
      </c>
      <c r="I101" s="281" t="s">
        <v>4</v>
      </c>
      <c r="J101" s="55" t="s">
        <v>197</v>
      </c>
      <c r="K101" s="55" t="s">
        <v>235</v>
      </c>
    </row>
    <row r="102" spans="1:11" s="45" customFormat="1" ht="31.5" customHeight="1" x14ac:dyDescent="0.25">
      <c r="A102" s="94" t="s">
        <v>234</v>
      </c>
      <c r="B102" s="57" t="s">
        <v>233</v>
      </c>
      <c r="C102" s="385">
        <v>71242000</v>
      </c>
      <c r="D102" s="56">
        <v>26500</v>
      </c>
      <c r="E102" s="56">
        <v>33125</v>
      </c>
      <c r="F102" s="93" t="s">
        <v>7</v>
      </c>
      <c r="G102" s="92" t="s">
        <v>6</v>
      </c>
      <c r="H102" s="55" t="s">
        <v>5</v>
      </c>
      <c r="I102" s="281" t="s">
        <v>4</v>
      </c>
      <c r="J102" s="55" t="s">
        <v>124</v>
      </c>
      <c r="K102" s="55" t="s">
        <v>230</v>
      </c>
    </row>
    <row r="103" spans="1:11" s="45" customFormat="1" ht="31.5" x14ac:dyDescent="0.25">
      <c r="A103" s="184" t="s">
        <v>232</v>
      </c>
      <c r="B103" s="96" t="s">
        <v>231</v>
      </c>
      <c r="C103" s="386">
        <v>71242000</v>
      </c>
      <c r="D103" s="95">
        <v>11200</v>
      </c>
      <c r="E103" s="95">
        <v>14000</v>
      </c>
      <c r="F103" s="181" t="s">
        <v>7</v>
      </c>
      <c r="G103" s="180" t="s">
        <v>6</v>
      </c>
      <c r="H103" s="72" t="s">
        <v>5</v>
      </c>
      <c r="I103" s="283" t="s">
        <v>4</v>
      </c>
      <c r="J103" s="72" t="s">
        <v>124</v>
      </c>
      <c r="K103" s="72" t="s">
        <v>230</v>
      </c>
    </row>
    <row r="104" spans="1:11" s="45" customFormat="1" ht="47.25" x14ac:dyDescent="0.25">
      <c r="A104" s="176" t="s">
        <v>439</v>
      </c>
      <c r="B104" s="168" t="s">
        <v>440</v>
      </c>
      <c r="C104" s="387">
        <v>50800000</v>
      </c>
      <c r="D104" s="166">
        <v>30048</v>
      </c>
      <c r="E104" s="166">
        <v>37560</v>
      </c>
      <c r="F104" s="179" t="s">
        <v>32</v>
      </c>
      <c r="G104" s="177" t="s">
        <v>6</v>
      </c>
      <c r="H104" s="177" t="s">
        <v>5</v>
      </c>
      <c r="I104" s="269" t="s">
        <v>4</v>
      </c>
      <c r="J104" s="177" t="s">
        <v>3</v>
      </c>
      <c r="K104" s="177" t="s">
        <v>441</v>
      </c>
    </row>
    <row r="105" spans="1:11" s="45" customFormat="1" ht="47.25" x14ac:dyDescent="0.25">
      <c r="A105" s="176" t="s">
        <v>448</v>
      </c>
      <c r="B105" s="168" t="s">
        <v>449</v>
      </c>
      <c r="C105" s="387">
        <v>45220000</v>
      </c>
      <c r="D105" s="166">
        <v>12000</v>
      </c>
      <c r="E105" s="166">
        <v>15000</v>
      </c>
      <c r="F105" s="179" t="s">
        <v>7</v>
      </c>
      <c r="G105" s="177" t="s">
        <v>6</v>
      </c>
      <c r="H105" s="177" t="s">
        <v>5</v>
      </c>
      <c r="I105" s="269" t="s">
        <v>4</v>
      </c>
      <c r="J105" s="177" t="s">
        <v>124</v>
      </c>
      <c r="K105" s="177" t="s">
        <v>450</v>
      </c>
    </row>
    <row r="106" spans="1:11" s="45" customFormat="1" ht="47.25" x14ac:dyDescent="0.25">
      <c r="A106" s="176" t="s">
        <v>526</v>
      </c>
      <c r="B106" s="168" t="s">
        <v>527</v>
      </c>
      <c r="C106" s="387">
        <v>45211360</v>
      </c>
      <c r="D106" s="166">
        <v>127352</v>
      </c>
      <c r="E106" s="166">
        <v>159190</v>
      </c>
      <c r="F106" s="179" t="s">
        <v>32</v>
      </c>
      <c r="G106" s="177" t="s">
        <v>6</v>
      </c>
      <c r="H106" s="177" t="s">
        <v>5</v>
      </c>
      <c r="I106" s="269" t="s">
        <v>4</v>
      </c>
      <c r="J106" s="177" t="s">
        <v>20</v>
      </c>
      <c r="K106" s="177" t="s">
        <v>528</v>
      </c>
    </row>
    <row r="107" spans="1:11" s="45" customFormat="1" ht="47.25" x14ac:dyDescent="0.25">
      <c r="A107" s="167" t="s">
        <v>560</v>
      </c>
      <c r="B107" s="256" t="s">
        <v>567</v>
      </c>
      <c r="C107" s="376">
        <v>77300000</v>
      </c>
      <c r="D107" s="257">
        <v>53088</v>
      </c>
      <c r="E107" s="257">
        <v>66360</v>
      </c>
      <c r="F107" s="300" t="s">
        <v>32</v>
      </c>
      <c r="G107" s="221" t="s">
        <v>6</v>
      </c>
      <c r="H107" s="221" t="s">
        <v>5</v>
      </c>
      <c r="I107" s="296" t="s">
        <v>4</v>
      </c>
      <c r="J107" s="221" t="s">
        <v>113</v>
      </c>
      <c r="K107" s="221" t="s">
        <v>566</v>
      </c>
    </row>
    <row r="108" spans="1:11" s="14" customFormat="1" ht="24" customHeight="1" x14ac:dyDescent="0.25">
      <c r="A108" s="91" t="s">
        <v>229</v>
      </c>
      <c r="B108" s="90"/>
      <c r="C108" s="377"/>
      <c r="D108" s="89">
        <f>SUM(D58:D61,D64:D79,D81:D82,D84,D86:D92,D94:D107)</f>
        <v>1957503.2</v>
      </c>
      <c r="E108" s="89">
        <f>SUM(E58:E61,E64:E79,E81:E82,E84,E86:E92,E94:E107)</f>
        <v>2446879</v>
      </c>
      <c r="F108" s="88"/>
      <c r="G108" s="88"/>
      <c r="H108" s="88"/>
      <c r="I108" s="284"/>
      <c r="J108" s="88"/>
      <c r="K108" s="87"/>
    </row>
    <row r="109" spans="1:11" s="14" customFormat="1" ht="17.25" customHeight="1" x14ac:dyDescent="0.25">
      <c r="A109" s="86"/>
      <c r="B109" s="85"/>
      <c r="C109" s="388"/>
      <c r="D109" s="84"/>
      <c r="E109" s="84"/>
      <c r="F109" s="83"/>
      <c r="G109" s="83"/>
      <c r="H109" s="83"/>
      <c r="I109" s="285"/>
      <c r="J109" s="83"/>
      <c r="K109" s="82"/>
    </row>
    <row r="110" spans="1:11" s="14" customFormat="1" ht="24" customHeight="1" x14ac:dyDescent="0.25">
      <c r="A110" s="498" t="s">
        <v>228</v>
      </c>
      <c r="B110" s="499"/>
      <c r="C110" s="499"/>
      <c r="D110" s="499"/>
      <c r="E110" s="499"/>
      <c r="F110" s="499"/>
      <c r="G110" s="499"/>
      <c r="H110" s="499"/>
      <c r="I110" s="499"/>
      <c r="J110" s="499"/>
      <c r="K110" s="500"/>
    </row>
    <row r="111" spans="1:11" s="14" customFormat="1" ht="31.5" customHeight="1" x14ac:dyDescent="0.25">
      <c r="A111" s="41" t="s">
        <v>227</v>
      </c>
      <c r="B111" s="81" t="s">
        <v>226</v>
      </c>
      <c r="C111" s="389">
        <v>50410000</v>
      </c>
      <c r="D111" s="56">
        <v>5310</v>
      </c>
      <c r="E111" s="56">
        <v>6637.5</v>
      </c>
      <c r="F111" s="55" t="s">
        <v>7</v>
      </c>
      <c r="G111" s="55" t="s">
        <v>6</v>
      </c>
      <c r="H111" s="55" t="s">
        <v>5</v>
      </c>
      <c r="I111" s="281" t="s">
        <v>4</v>
      </c>
      <c r="J111" s="55" t="s">
        <v>3</v>
      </c>
      <c r="K111" s="55" t="s">
        <v>63</v>
      </c>
    </row>
    <row r="112" spans="1:11" s="14" customFormat="1" ht="24" customHeight="1" x14ac:dyDescent="0.25">
      <c r="A112" s="70" t="s">
        <v>225</v>
      </c>
      <c r="B112" s="69"/>
      <c r="C112" s="390"/>
      <c r="D112" s="68">
        <f>SUM(D111)</f>
        <v>5310</v>
      </c>
      <c r="E112" s="68">
        <f>SUM(E111)</f>
        <v>6637.5</v>
      </c>
      <c r="F112" s="67"/>
      <c r="G112" s="67"/>
      <c r="H112" s="67"/>
      <c r="I112" s="286"/>
      <c r="J112" s="67"/>
      <c r="K112" s="66"/>
    </row>
    <row r="113" spans="1:11" s="14" customFormat="1" ht="24" customHeight="1" x14ac:dyDescent="0.25">
      <c r="A113" s="135" t="s">
        <v>224</v>
      </c>
      <c r="B113" s="319"/>
      <c r="C113" s="368"/>
      <c r="D113" s="320">
        <f>D55+D108+D112</f>
        <v>6901429.7000000002</v>
      </c>
      <c r="E113" s="320">
        <f>E55+E108+E112</f>
        <v>8626787.129999999</v>
      </c>
      <c r="F113" s="321"/>
      <c r="G113" s="321"/>
      <c r="H113" s="321"/>
      <c r="I113" s="322"/>
      <c r="J113" s="321"/>
      <c r="K113" s="323"/>
    </row>
    <row r="114" spans="1:11" s="14" customFormat="1" ht="17.25" customHeight="1" x14ac:dyDescent="0.25">
      <c r="A114" s="86"/>
      <c r="B114" s="348"/>
      <c r="C114" s="391"/>
      <c r="D114" s="349"/>
      <c r="E114" s="349"/>
      <c r="F114" s="350"/>
      <c r="G114" s="350"/>
      <c r="H114" s="350"/>
      <c r="I114" s="351"/>
      <c r="J114" s="350"/>
      <c r="K114" s="352"/>
    </row>
    <row r="115" spans="1:11" s="14" customFormat="1" ht="24" customHeight="1" x14ac:dyDescent="0.25">
      <c r="A115" s="19" t="s">
        <v>223</v>
      </c>
      <c r="B115" s="319"/>
      <c r="C115" s="368"/>
      <c r="D115" s="320"/>
      <c r="E115" s="320"/>
      <c r="F115" s="321"/>
      <c r="G115" s="321"/>
      <c r="H115" s="321"/>
      <c r="I115" s="322"/>
      <c r="J115" s="321"/>
      <c r="K115" s="323"/>
    </row>
    <row r="116" spans="1:11" s="45" customFormat="1" ht="47.25" customHeight="1" x14ac:dyDescent="0.25">
      <c r="A116" s="324" t="s">
        <v>222</v>
      </c>
      <c r="B116" s="325" t="s">
        <v>221</v>
      </c>
      <c r="C116" s="392">
        <v>79420000</v>
      </c>
      <c r="D116" s="326">
        <v>10620</v>
      </c>
      <c r="E116" s="326">
        <v>13275</v>
      </c>
      <c r="F116" s="327" t="s">
        <v>7</v>
      </c>
      <c r="G116" s="328" t="s">
        <v>6</v>
      </c>
      <c r="H116" s="328" t="s">
        <v>5</v>
      </c>
      <c r="I116" s="329" t="s">
        <v>4</v>
      </c>
      <c r="J116" s="328" t="s">
        <v>20</v>
      </c>
      <c r="K116" s="330" t="s">
        <v>220</v>
      </c>
    </row>
    <row r="117" spans="1:11" s="45" customFormat="1" ht="47.25" customHeight="1" x14ac:dyDescent="0.25">
      <c r="A117" s="238" t="s">
        <v>434</v>
      </c>
      <c r="B117" s="239" t="s">
        <v>523</v>
      </c>
      <c r="C117" s="371">
        <v>71241000</v>
      </c>
      <c r="D117" s="240">
        <v>12200</v>
      </c>
      <c r="E117" s="240">
        <v>15250</v>
      </c>
      <c r="F117" s="223"/>
      <c r="G117" s="224"/>
      <c r="H117" s="224"/>
      <c r="I117" s="287"/>
      <c r="J117" s="224"/>
      <c r="K117" s="241" t="s">
        <v>524</v>
      </c>
    </row>
    <row r="118" spans="1:11" s="45" customFormat="1" ht="31.5" customHeight="1" x14ac:dyDescent="0.25">
      <c r="A118" s="41" t="s">
        <v>219</v>
      </c>
      <c r="B118" s="48" t="s">
        <v>218</v>
      </c>
      <c r="C118" s="360">
        <v>39151000</v>
      </c>
      <c r="D118" s="46">
        <f>SUM(D119:D122)</f>
        <v>180387</v>
      </c>
      <c r="E118" s="46">
        <f>SUM(E119:E122)</f>
        <v>225483.75</v>
      </c>
      <c r="F118" s="79" t="s">
        <v>32</v>
      </c>
      <c r="G118" s="80" t="s">
        <v>177</v>
      </c>
      <c r="H118" s="80" t="s">
        <v>5</v>
      </c>
      <c r="I118" s="288" t="s">
        <v>4</v>
      </c>
      <c r="J118" s="80" t="s">
        <v>20</v>
      </c>
      <c r="K118" s="79" t="s">
        <v>217</v>
      </c>
    </row>
    <row r="119" spans="1:11" s="45" customFormat="1" ht="31.5" customHeight="1" x14ac:dyDescent="0.25">
      <c r="A119" s="78"/>
      <c r="B119" s="77" t="s">
        <v>216</v>
      </c>
      <c r="C119" s="360">
        <v>39151000</v>
      </c>
      <c r="D119" s="46">
        <v>121710</v>
      </c>
      <c r="E119" s="46">
        <v>152137.5</v>
      </c>
      <c r="F119" s="75"/>
      <c r="G119" s="76"/>
      <c r="H119" s="76"/>
      <c r="I119" s="289"/>
      <c r="J119" s="76"/>
      <c r="K119" s="75"/>
    </row>
    <row r="120" spans="1:11" s="45" customFormat="1" ht="31.5" customHeight="1" x14ac:dyDescent="0.25">
      <c r="A120" s="78"/>
      <c r="B120" s="77" t="s">
        <v>215</v>
      </c>
      <c r="C120" s="360">
        <v>39310000</v>
      </c>
      <c r="D120" s="46">
        <v>29840</v>
      </c>
      <c r="E120" s="46">
        <v>37300</v>
      </c>
      <c r="F120" s="75"/>
      <c r="G120" s="76"/>
      <c r="H120" s="76"/>
      <c r="I120" s="289"/>
      <c r="J120" s="76"/>
      <c r="K120" s="75"/>
    </row>
    <row r="121" spans="1:11" s="45" customFormat="1" ht="31.5" customHeight="1" x14ac:dyDescent="0.25">
      <c r="A121" s="78"/>
      <c r="B121" s="77" t="s">
        <v>214</v>
      </c>
      <c r="C121" s="360">
        <v>39310000</v>
      </c>
      <c r="D121" s="46">
        <v>3982</v>
      </c>
      <c r="E121" s="46">
        <v>4977.5</v>
      </c>
      <c r="F121" s="75"/>
      <c r="G121" s="76"/>
      <c r="H121" s="76"/>
      <c r="I121" s="289"/>
      <c r="J121" s="76"/>
      <c r="K121" s="75"/>
    </row>
    <row r="122" spans="1:11" s="45" customFormat="1" ht="31.5" customHeight="1" x14ac:dyDescent="0.25">
      <c r="A122" s="78"/>
      <c r="B122" s="77" t="s">
        <v>213</v>
      </c>
      <c r="C122" s="360">
        <v>31000000</v>
      </c>
      <c r="D122" s="46">
        <v>24855</v>
      </c>
      <c r="E122" s="46">
        <v>31068.75</v>
      </c>
      <c r="F122" s="75"/>
      <c r="G122" s="76"/>
      <c r="H122" s="76"/>
      <c r="I122" s="289"/>
      <c r="J122" s="76"/>
      <c r="K122" s="75"/>
    </row>
    <row r="123" spans="1:11" s="45" customFormat="1" ht="81" customHeight="1" x14ac:dyDescent="0.25">
      <c r="A123" s="41" t="s">
        <v>212</v>
      </c>
      <c r="B123" s="44" t="s">
        <v>211</v>
      </c>
      <c r="C123" s="360">
        <v>30230000</v>
      </c>
      <c r="D123" s="43">
        <f>SUM(D124:D128)</f>
        <v>295076</v>
      </c>
      <c r="E123" s="43">
        <f>SUM(E124:E128)</f>
        <v>368845</v>
      </c>
      <c r="F123" s="42" t="s">
        <v>167</v>
      </c>
      <c r="G123" s="37" t="s">
        <v>177</v>
      </c>
      <c r="H123" s="37" t="s">
        <v>5</v>
      </c>
      <c r="I123" s="262" t="s">
        <v>4</v>
      </c>
      <c r="J123" s="37" t="s">
        <v>113</v>
      </c>
      <c r="K123" s="42" t="s">
        <v>203</v>
      </c>
    </row>
    <row r="124" spans="1:11" s="45" customFormat="1" ht="31.5" customHeight="1" x14ac:dyDescent="0.25">
      <c r="A124" s="41"/>
      <c r="B124" s="44" t="s">
        <v>210</v>
      </c>
      <c r="C124" s="360">
        <v>30230000</v>
      </c>
      <c r="D124" s="43">
        <v>62000</v>
      </c>
      <c r="E124" s="43">
        <v>77500</v>
      </c>
      <c r="F124" s="42"/>
      <c r="G124" s="37"/>
      <c r="H124" s="37"/>
      <c r="I124" s="262"/>
      <c r="J124" s="37"/>
      <c r="K124" s="42"/>
    </row>
    <row r="125" spans="1:11" s="45" customFormat="1" ht="31.5" customHeight="1" x14ac:dyDescent="0.25">
      <c r="A125" s="41"/>
      <c r="B125" s="44" t="s">
        <v>209</v>
      </c>
      <c r="C125" s="360">
        <v>32522000</v>
      </c>
      <c r="D125" s="43">
        <v>2130</v>
      </c>
      <c r="E125" s="43">
        <v>2662.5</v>
      </c>
      <c r="F125" s="42"/>
      <c r="G125" s="37"/>
      <c r="H125" s="37"/>
      <c r="I125" s="262"/>
      <c r="J125" s="37"/>
      <c r="K125" s="42"/>
    </row>
    <row r="126" spans="1:11" s="45" customFormat="1" ht="31.5" customHeight="1" x14ac:dyDescent="0.25">
      <c r="A126" s="41"/>
      <c r="B126" s="44" t="s">
        <v>208</v>
      </c>
      <c r="C126" s="360">
        <v>35120000</v>
      </c>
      <c r="D126" s="43">
        <v>24867</v>
      </c>
      <c r="E126" s="43">
        <v>31083.75</v>
      </c>
      <c r="F126" s="42"/>
      <c r="G126" s="37"/>
      <c r="H126" s="37"/>
      <c r="I126" s="262"/>
      <c r="J126" s="37"/>
      <c r="K126" s="42"/>
    </row>
    <row r="127" spans="1:11" s="45" customFormat="1" ht="31.5" customHeight="1" x14ac:dyDescent="0.25">
      <c r="A127" s="41"/>
      <c r="B127" s="44" t="s">
        <v>207</v>
      </c>
      <c r="C127" s="360">
        <v>30230000</v>
      </c>
      <c r="D127" s="43">
        <v>128597</v>
      </c>
      <c r="E127" s="43">
        <v>160746.25</v>
      </c>
      <c r="F127" s="42"/>
      <c r="G127" s="37"/>
      <c r="H127" s="37"/>
      <c r="I127" s="262"/>
      <c r="J127" s="37"/>
      <c r="K127" s="42"/>
    </row>
    <row r="128" spans="1:11" s="45" customFormat="1" ht="31.5" customHeight="1" x14ac:dyDescent="0.25">
      <c r="A128" s="41"/>
      <c r="B128" s="44" t="s">
        <v>206</v>
      </c>
      <c r="C128" s="360">
        <v>32424000</v>
      </c>
      <c r="D128" s="43">
        <v>77482</v>
      </c>
      <c r="E128" s="43">
        <v>96852.5</v>
      </c>
      <c r="F128" s="42"/>
      <c r="G128" s="37"/>
      <c r="H128" s="37"/>
      <c r="I128" s="262"/>
      <c r="J128" s="37"/>
      <c r="K128" s="42"/>
    </row>
    <row r="129" spans="1:11" s="45" customFormat="1" ht="31.5" x14ac:dyDescent="0.25">
      <c r="A129" s="41" t="s">
        <v>205</v>
      </c>
      <c r="B129" s="44" t="s">
        <v>204</v>
      </c>
      <c r="C129" s="360">
        <v>30230000</v>
      </c>
      <c r="D129" s="43">
        <f>SUM(D130:D132)</f>
        <v>550800</v>
      </c>
      <c r="E129" s="43">
        <f>SUM(E130:E132)</f>
        <v>688500</v>
      </c>
      <c r="F129" s="42" t="s">
        <v>167</v>
      </c>
      <c r="G129" s="37" t="s">
        <v>177</v>
      </c>
      <c r="H129" s="37" t="s">
        <v>5</v>
      </c>
      <c r="I129" s="262" t="s">
        <v>4</v>
      </c>
      <c r="J129" s="37" t="s">
        <v>113</v>
      </c>
      <c r="K129" s="42" t="s">
        <v>203</v>
      </c>
    </row>
    <row r="130" spans="1:11" s="45" customFormat="1" ht="31.5" customHeight="1" x14ac:dyDescent="0.25">
      <c r="A130" s="41"/>
      <c r="B130" s="44" t="s">
        <v>202</v>
      </c>
      <c r="C130" s="360">
        <v>30230000</v>
      </c>
      <c r="D130" s="43">
        <v>272082</v>
      </c>
      <c r="E130" s="43">
        <v>340102.5</v>
      </c>
      <c r="F130" s="42"/>
      <c r="G130" s="37"/>
      <c r="H130" s="37"/>
      <c r="I130" s="262"/>
      <c r="J130" s="37"/>
      <c r="K130" s="42"/>
    </row>
    <row r="131" spans="1:11" s="45" customFormat="1" ht="31.5" customHeight="1" x14ac:dyDescent="0.25">
      <c r="A131" s="41"/>
      <c r="B131" s="44" t="s">
        <v>201</v>
      </c>
      <c r="C131" s="360">
        <v>32322000</v>
      </c>
      <c r="D131" s="43">
        <v>87598</v>
      </c>
      <c r="E131" s="43">
        <v>109497.5</v>
      </c>
      <c r="F131" s="42"/>
      <c r="G131" s="37"/>
      <c r="H131" s="37"/>
      <c r="I131" s="262"/>
      <c r="J131" s="37"/>
      <c r="K131" s="42"/>
    </row>
    <row r="132" spans="1:11" s="45" customFormat="1" ht="31.5" customHeight="1" x14ac:dyDescent="0.25">
      <c r="A132" s="41"/>
      <c r="B132" s="44" t="s">
        <v>200</v>
      </c>
      <c r="C132" s="360">
        <v>30230000</v>
      </c>
      <c r="D132" s="43">
        <v>191120</v>
      </c>
      <c r="E132" s="43">
        <v>238900</v>
      </c>
      <c r="F132" s="42"/>
      <c r="G132" s="37"/>
      <c r="H132" s="37"/>
      <c r="I132" s="262"/>
      <c r="J132" s="37"/>
      <c r="K132" s="42"/>
    </row>
    <row r="133" spans="1:11" s="74" customFormat="1" ht="31.5" customHeight="1" x14ac:dyDescent="0.25">
      <c r="A133" s="41" t="s">
        <v>199</v>
      </c>
      <c r="B133" s="34" t="s">
        <v>198</v>
      </c>
      <c r="C133" s="373">
        <v>79212300</v>
      </c>
      <c r="D133" s="33">
        <v>13272</v>
      </c>
      <c r="E133" s="33">
        <v>16590</v>
      </c>
      <c r="F133" s="32" t="s">
        <v>7</v>
      </c>
      <c r="G133" s="22" t="s">
        <v>6</v>
      </c>
      <c r="H133" s="22" t="s">
        <v>5</v>
      </c>
      <c r="I133" s="272" t="s">
        <v>4</v>
      </c>
      <c r="J133" s="22" t="s">
        <v>197</v>
      </c>
      <c r="K133" s="32" t="s">
        <v>196</v>
      </c>
    </row>
    <row r="134" spans="1:11" s="74" customFormat="1" ht="47.25" customHeight="1" x14ac:dyDescent="0.25">
      <c r="A134" s="167" t="s">
        <v>435</v>
      </c>
      <c r="B134" s="168" t="s">
        <v>617</v>
      </c>
      <c r="C134" s="366">
        <v>71320000</v>
      </c>
      <c r="D134" s="166">
        <v>15000</v>
      </c>
      <c r="E134" s="166">
        <v>18750</v>
      </c>
      <c r="F134" s="479" t="s">
        <v>7</v>
      </c>
      <c r="G134" s="177" t="s">
        <v>6</v>
      </c>
      <c r="H134" s="177" t="s">
        <v>5</v>
      </c>
      <c r="I134" s="269" t="s">
        <v>4</v>
      </c>
      <c r="J134" s="177" t="s">
        <v>20</v>
      </c>
      <c r="K134" s="177" t="s">
        <v>618</v>
      </c>
    </row>
    <row r="135" spans="1:11" s="74" customFormat="1" ht="47.25" customHeight="1" x14ac:dyDescent="0.25">
      <c r="A135" s="176" t="s">
        <v>533</v>
      </c>
      <c r="B135" s="168" t="s">
        <v>568</v>
      </c>
      <c r="C135" s="366">
        <v>90720000</v>
      </c>
      <c r="D135" s="166">
        <v>26000</v>
      </c>
      <c r="E135" s="166">
        <v>32500</v>
      </c>
      <c r="F135" s="177" t="s">
        <v>7</v>
      </c>
      <c r="G135" s="177" t="s">
        <v>6</v>
      </c>
      <c r="H135" s="177" t="s">
        <v>5</v>
      </c>
      <c r="I135" s="269" t="s">
        <v>4</v>
      </c>
      <c r="J135" s="177" t="s">
        <v>113</v>
      </c>
      <c r="K135" s="177" t="s">
        <v>536</v>
      </c>
    </row>
    <row r="136" spans="1:11" s="74" customFormat="1" ht="63" customHeight="1" x14ac:dyDescent="0.25">
      <c r="A136" s="176" t="s">
        <v>534</v>
      </c>
      <c r="B136" s="168" t="s">
        <v>601</v>
      </c>
      <c r="C136" s="366">
        <v>71631000</v>
      </c>
      <c r="D136" s="166">
        <v>9800</v>
      </c>
      <c r="E136" s="166">
        <v>12250</v>
      </c>
      <c r="F136" s="177" t="s">
        <v>7</v>
      </c>
      <c r="G136" s="177" t="s">
        <v>6</v>
      </c>
      <c r="H136" s="177" t="s">
        <v>5</v>
      </c>
      <c r="I136" s="269" t="s">
        <v>4</v>
      </c>
      <c r="J136" s="177" t="s">
        <v>113</v>
      </c>
      <c r="K136" s="177" t="s">
        <v>535</v>
      </c>
    </row>
    <row r="137" spans="1:11" s="74" customFormat="1" ht="47.25" customHeight="1" x14ac:dyDescent="0.25">
      <c r="A137" s="167" t="s">
        <v>558</v>
      </c>
      <c r="B137" s="256" t="s">
        <v>556</v>
      </c>
      <c r="C137" s="393">
        <v>45400000</v>
      </c>
      <c r="D137" s="257">
        <v>80000</v>
      </c>
      <c r="E137" s="257">
        <v>100000</v>
      </c>
      <c r="F137" s="221" t="s">
        <v>32</v>
      </c>
      <c r="G137" s="177" t="s">
        <v>6</v>
      </c>
      <c r="H137" s="177" t="s">
        <v>5</v>
      </c>
      <c r="I137" s="269" t="s">
        <v>4</v>
      </c>
      <c r="J137" s="221" t="s">
        <v>113</v>
      </c>
      <c r="K137" s="221" t="s">
        <v>557</v>
      </c>
    </row>
    <row r="138" spans="1:11" s="14" customFormat="1" ht="24" customHeight="1" x14ac:dyDescent="0.25">
      <c r="A138" s="19" t="s">
        <v>195</v>
      </c>
      <c r="B138" s="319"/>
      <c r="C138" s="368"/>
      <c r="D138" s="320">
        <f>SUM(D117:D118,D123,D129,D133:D137)</f>
        <v>1182535</v>
      </c>
      <c r="E138" s="320">
        <f>SUM(E117:E118,E123,E129,E133:E137)</f>
        <v>1478168.75</v>
      </c>
      <c r="F138" s="321"/>
      <c r="G138" s="321"/>
      <c r="H138" s="321"/>
      <c r="I138" s="322"/>
      <c r="J138" s="321"/>
      <c r="K138" s="323"/>
    </row>
    <row r="139" spans="1:11" s="14" customFormat="1" ht="17.25" customHeight="1" x14ac:dyDescent="0.25">
      <c r="A139" s="353"/>
      <c r="B139" s="354"/>
      <c r="C139" s="394"/>
      <c r="D139" s="355"/>
      <c r="E139" s="355"/>
      <c r="F139" s="356"/>
      <c r="G139" s="356"/>
      <c r="H139" s="356"/>
      <c r="I139" s="357"/>
      <c r="J139" s="356"/>
      <c r="K139" s="358"/>
    </row>
    <row r="140" spans="1:11" s="14" customFormat="1" ht="24" customHeight="1" x14ac:dyDescent="0.25">
      <c r="A140" s="19" t="s">
        <v>582</v>
      </c>
      <c r="B140" s="319"/>
      <c r="C140" s="368"/>
      <c r="D140" s="320"/>
      <c r="E140" s="320"/>
      <c r="F140" s="321"/>
      <c r="G140" s="321"/>
      <c r="H140" s="321"/>
      <c r="I140" s="322"/>
      <c r="J140" s="321"/>
      <c r="K140" s="323"/>
    </row>
    <row r="141" spans="1:11" s="20" customFormat="1" ht="31.5" customHeight="1" x14ac:dyDescent="0.25">
      <c r="A141" s="324" t="s">
        <v>194</v>
      </c>
      <c r="B141" s="331" t="s">
        <v>193</v>
      </c>
      <c r="C141" s="395">
        <v>34114000</v>
      </c>
      <c r="D141" s="332">
        <v>48000</v>
      </c>
      <c r="E141" s="332">
        <v>60000</v>
      </c>
      <c r="F141" s="327" t="s">
        <v>32</v>
      </c>
      <c r="G141" s="328" t="s">
        <v>6</v>
      </c>
      <c r="H141" s="328" t="s">
        <v>5</v>
      </c>
      <c r="I141" s="329" t="s">
        <v>4</v>
      </c>
      <c r="J141" s="328" t="s">
        <v>113</v>
      </c>
      <c r="K141" s="327" t="s">
        <v>192</v>
      </c>
    </row>
    <row r="142" spans="1:11" s="14" customFormat="1" ht="24" customHeight="1" x14ac:dyDescent="0.25">
      <c r="A142" s="65" t="s">
        <v>583</v>
      </c>
      <c r="B142" s="64"/>
      <c r="C142" s="396"/>
      <c r="D142" s="63">
        <f>SUM(D141)</f>
        <v>48000</v>
      </c>
      <c r="E142" s="63">
        <f>SUM(E141)</f>
        <v>60000</v>
      </c>
      <c r="F142" s="62"/>
      <c r="G142" s="62"/>
      <c r="H142" s="62"/>
      <c r="I142" s="294"/>
      <c r="J142" s="62"/>
      <c r="K142" s="61"/>
    </row>
    <row r="143" spans="1:11" s="14" customFormat="1" ht="17.25" customHeight="1" x14ac:dyDescent="0.25">
      <c r="A143" s="353"/>
      <c r="B143" s="354"/>
      <c r="C143" s="394"/>
      <c r="D143" s="355"/>
      <c r="E143" s="355"/>
      <c r="F143" s="356"/>
      <c r="G143" s="356"/>
      <c r="H143" s="356"/>
      <c r="I143" s="357"/>
      <c r="J143" s="356"/>
      <c r="K143" s="358"/>
    </row>
    <row r="144" spans="1:11" s="14" customFormat="1" ht="24" customHeight="1" x14ac:dyDescent="0.25">
      <c r="A144" s="442" t="s">
        <v>191</v>
      </c>
      <c r="B144" s="443"/>
      <c r="C144" s="444"/>
      <c r="D144" s="445"/>
      <c r="E144" s="445"/>
      <c r="F144" s="446"/>
      <c r="G144" s="446"/>
      <c r="H144" s="446"/>
      <c r="I144" s="447"/>
      <c r="J144" s="446"/>
      <c r="K144" s="448"/>
    </row>
    <row r="145" spans="1:11" s="14" customFormat="1" ht="24" customHeight="1" x14ac:dyDescent="0.25">
      <c r="A145" s="498" t="s">
        <v>190</v>
      </c>
      <c r="B145" s="501"/>
      <c r="C145" s="501"/>
      <c r="D145" s="501"/>
      <c r="E145" s="501"/>
      <c r="F145" s="501"/>
      <c r="G145" s="501"/>
      <c r="H145" s="501"/>
      <c r="I145" s="501"/>
      <c r="J145" s="501"/>
      <c r="K145" s="502"/>
    </row>
    <row r="146" spans="1:11" s="14" customFormat="1" ht="47.25" customHeight="1" x14ac:dyDescent="0.25">
      <c r="A146" s="35" t="s">
        <v>189</v>
      </c>
      <c r="B146" s="73" t="s">
        <v>188</v>
      </c>
      <c r="C146" s="401">
        <v>79822500</v>
      </c>
      <c r="D146" s="251">
        <v>25000</v>
      </c>
      <c r="E146" s="252">
        <v>31250</v>
      </c>
      <c r="F146" s="72" t="s">
        <v>7</v>
      </c>
      <c r="G146" s="72" t="s">
        <v>6</v>
      </c>
      <c r="H146" s="72" t="s">
        <v>5</v>
      </c>
      <c r="I146" s="283" t="s">
        <v>4</v>
      </c>
      <c r="J146" s="72" t="s">
        <v>3</v>
      </c>
      <c r="K146" s="71" t="s">
        <v>187</v>
      </c>
    </row>
    <row r="147" spans="1:11" s="14" customFormat="1" ht="31.5" customHeight="1" x14ac:dyDescent="0.25">
      <c r="A147" s="193" t="s">
        <v>537</v>
      </c>
      <c r="B147" s="57"/>
      <c r="C147" s="402"/>
      <c r="D147" s="253">
        <v>24000</v>
      </c>
      <c r="E147" s="254">
        <v>30000</v>
      </c>
      <c r="F147" s="55"/>
      <c r="G147" s="55"/>
      <c r="H147" s="55"/>
      <c r="I147" s="281"/>
      <c r="J147" s="55"/>
      <c r="K147" s="55"/>
    </row>
    <row r="148" spans="1:11" s="14" customFormat="1" ht="47.25" customHeight="1" x14ac:dyDescent="0.25">
      <c r="A148" s="449" t="s">
        <v>186</v>
      </c>
      <c r="B148" s="96" t="s">
        <v>185</v>
      </c>
      <c r="C148" s="450">
        <v>92100000</v>
      </c>
      <c r="D148" s="451">
        <v>15928</v>
      </c>
      <c r="E148" s="452">
        <v>19910</v>
      </c>
      <c r="F148" s="72" t="s">
        <v>7</v>
      </c>
      <c r="G148" s="72" t="s">
        <v>6</v>
      </c>
      <c r="H148" s="72" t="s">
        <v>5</v>
      </c>
      <c r="I148" s="283" t="s">
        <v>4</v>
      </c>
      <c r="J148" s="72" t="s">
        <v>3</v>
      </c>
      <c r="K148" s="72" t="s">
        <v>184</v>
      </c>
    </row>
    <row r="149" spans="1:11" s="14" customFormat="1" ht="24" customHeight="1" x14ac:dyDescent="0.25">
      <c r="A149" s="70" t="s">
        <v>183</v>
      </c>
      <c r="B149" s="69"/>
      <c r="C149" s="390"/>
      <c r="D149" s="68">
        <f>SUM(D147:D148)</f>
        <v>39928</v>
      </c>
      <c r="E149" s="68">
        <f>SUM(E147:E148)</f>
        <v>49910</v>
      </c>
      <c r="F149" s="437"/>
      <c r="G149" s="437"/>
      <c r="H149" s="437"/>
      <c r="I149" s="286"/>
      <c r="J149" s="437"/>
      <c r="K149" s="438"/>
    </row>
    <row r="150" spans="1:11" s="14" customFormat="1" ht="17.25" customHeight="1" x14ac:dyDescent="0.25">
      <c r="A150" s="453"/>
      <c r="B150" s="454"/>
      <c r="C150" s="455"/>
      <c r="D150" s="456"/>
      <c r="E150" s="456"/>
      <c r="F150" s="457"/>
      <c r="G150" s="457"/>
      <c r="H150" s="457"/>
      <c r="I150" s="458"/>
      <c r="J150" s="457"/>
      <c r="K150" s="459"/>
    </row>
    <row r="151" spans="1:11" s="14" customFormat="1" ht="24" customHeight="1" x14ac:dyDescent="0.25">
      <c r="A151" s="480" t="s">
        <v>451</v>
      </c>
      <c r="B151" s="481"/>
      <c r="C151" s="481"/>
      <c r="D151" s="481"/>
      <c r="E151" s="481"/>
      <c r="F151" s="481"/>
      <c r="G151" s="481"/>
      <c r="H151" s="481"/>
      <c r="I151" s="481"/>
      <c r="J151" s="481"/>
      <c r="K151" s="482"/>
    </row>
    <row r="152" spans="1:11" s="14" customFormat="1" ht="47.25" customHeight="1" x14ac:dyDescent="0.25">
      <c r="A152" s="204" t="s">
        <v>453</v>
      </c>
      <c r="B152" s="205" t="s">
        <v>472</v>
      </c>
      <c r="C152" s="397">
        <v>71700000</v>
      </c>
      <c r="D152" s="206">
        <v>4000</v>
      </c>
      <c r="E152" s="206">
        <v>5000</v>
      </c>
      <c r="F152" s="207" t="s">
        <v>7</v>
      </c>
      <c r="G152" s="209" t="s">
        <v>6</v>
      </c>
      <c r="H152" s="209" t="s">
        <v>5</v>
      </c>
      <c r="I152" s="290" t="s">
        <v>4</v>
      </c>
      <c r="J152" s="209" t="s">
        <v>197</v>
      </c>
      <c r="K152" s="210" t="s">
        <v>481</v>
      </c>
    </row>
    <row r="153" spans="1:11" s="14" customFormat="1" ht="47.25" x14ac:dyDescent="0.25">
      <c r="A153" s="204" t="s">
        <v>454</v>
      </c>
      <c r="B153" s="205" t="s">
        <v>473</v>
      </c>
      <c r="C153" s="397">
        <v>71220000</v>
      </c>
      <c r="D153" s="206">
        <v>5280</v>
      </c>
      <c r="E153" s="206">
        <v>6600</v>
      </c>
      <c r="F153" s="207" t="s">
        <v>7</v>
      </c>
      <c r="G153" s="209" t="s">
        <v>6</v>
      </c>
      <c r="H153" s="209" t="s">
        <v>5</v>
      </c>
      <c r="I153" s="290" t="s">
        <v>4</v>
      </c>
      <c r="J153" s="211" t="s">
        <v>3</v>
      </c>
      <c r="K153" s="212" t="s">
        <v>482</v>
      </c>
    </row>
    <row r="154" spans="1:11" s="14" customFormat="1" ht="47.25" x14ac:dyDescent="0.25">
      <c r="A154" s="204" t="s">
        <v>455</v>
      </c>
      <c r="B154" s="205" t="s">
        <v>602</v>
      </c>
      <c r="C154" s="387">
        <v>71220000</v>
      </c>
      <c r="D154" s="182">
        <v>12000</v>
      </c>
      <c r="E154" s="182">
        <v>15000</v>
      </c>
      <c r="F154" s="208" t="s">
        <v>7</v>
      </c>
      <c r="G154" s="209" t="s">
        <v>6</v>
      </c>
      <c r="H154" s="209" t="s">
        <v>5</v>
      </c>
      <c r="I154" s="290" t="s">
        <v>4</v>
      </c>
      <c r="J154" s="213" t="s">
        <v>20</v>
      </c>
      <c r="K154" s="214" t="s">
        <v>388</v>
      </c>
    </row>
    <row r="155" spans="1:11" s="14" customFormat="1" ht="47.25" x14ac:dyDescent="0.25">
      <c r="A155" s="204" t="s">
        <v>456</v>
      </c>
      <c r="B155" s="205" t="s">
        <v>603</v>
      </c>
      <c r="C155" s="397">
        <v>45262700</v>
      </c>
      <c r="D155" s="206">
        <v>120000</v>
      </c>
      <c r="E155" s="206">
        <v>150000</v>
      </c>
      <c r="F155" s="207" t="s">
        <v>32</v>
      </c>
      <c r="G155" s="209" t="s">
        <v>6</v>
      </c>
      <c r="H155" s="209" t="s">
        <v>5</v>
      </c>
      <c r="I155" s="290" t="s">
        <v>4</v>
      </c>
      <c r="J155" s="209" t="s">
        <v>124</v>
      </c>
      <c r="K155" s="207" t="s">
        <v>483</v>
      </c>
    </row>
    <row r="156" spans="1:11" s="14" customFormat="1" ht="47.25" x14ac:dyDescent="0.25">
      <c r="A156" s="204" t="s">
        <v>457</v>
      </c>
      <c r="B156" s="205" t="s">
        <v>569</v>
      </c>
      <c r="C156" s="397">
        <v>71242000</v>
      </c>
      <c r="D156" s="206">
        <v>12000</v>
      </c>
      <c r="E156" s="206">
        <v>15000</v>
      </c>
      <c r="F156" s="208" t="s">
        <v>7</v>
      </c>
      <c r="G156" s="209" t="s">
        <v>6</v>
      </c>
      <c r="H156" s="209" t="s">
        <v>5</v>
      </c>
      <c r="I156" s="290" t="s">
        <v>4</v>
      </c>
      <c r="J156" s="209" t="s">
        <v>3</v>
      </c>
      <c r="K156" s="207" t="s">
        <v>529</v>
      </c>
    </row>
    <row r="157" spans="1:11" s="14" customFormat="1" ht="47.25" x14ac:dyDescent="0.25">
      <c r="A157" s="204" t="s">
        <v>458</v>
      </c>
      <c r="B157" s="205" t="s">
        <v>570</v>
      </c>
      <c r="C157" s="397">
        <v>71320000</v>
      </c>
      <c r="D157" s="206">
        <v>100000</v>
      </c>
      <c r="E157" s="206">
        <v>125000</v>
      </c>
      <c r="F157" s="207" t="s">
        <v>32</v>
      </c>
      <c r="G157" s="209" t="s">
        <v>6</v>
      </c>
      <c r="H157" s="209" t="s">
        <v>5</v>
      </c>
      <c r="I157" s="290" t="s">
        <v>4</v>
      </c>
      <c r="J157" s="209" t="s">
        <v>3</v>
      </c>
      <c r="K157" s="207" t="s">
        <v>484</v>
      </c>
    </row>
    <row r="158" spans="1:11" s="14" customFormat="1" ht="47.25" x14ac:dyDescent="0.25">
      <c r="A158" s="204" t="s">
        <v>459</v>
      </c>
      <c r="B158" s="205" t="s">
        <v>571</v>
      </c>
      <c r="C158" s="397">
        <v>71320000</v>
      </c>
      <c r="D158" s="206">
        <v>24000</v>
      </c>
      <c r="E158" s="206">
        <v>30000</v>
      </c>
      <c r="F158" s="207" t="s">
        <v>7</v>
      </c>
      <c r="G158" s="209" t="s">
        <v>6</v>
      </c>
      <c r="H158" s="209" t="s">
        <v>5</v>
      </c>
      <c r="I158" s="290" t="s">
        <v>4</v>
      </c>
      <c r="J158" s="209" t="s">
        <v>20</v>
      </c>
      <c r="K158" s="207" t="s">
        <v>397</v>
      </c>
    </row>
    <row r="159" spans="1:11" s="14" customFormat="1" ht="47.25" x14ac:dyDescent="0.25">
      <c r="A159" s="204" t="s">
        <v>460</v>
      </c>
      <c r="B159" s="205" t="s">
        <v>474</v>
      </c>
      <c r="C159" s="397">
        <v>71320000</v>
      </c>
      <c r="D159" s="206">
        <v>7000</v>
      </c>
      <c r="E159" s="206">
        <v>8750</v>
      </c>
      <c r="F159" s="207" t="s">
        <v>7</v>
      </c>
      <c r="G159" s="209" t="s">
        <v>6</v>
      </c>
      <c r="H159" s="209" t="s">
        <v>5</v>
      </c>
      <c r="I159" s="290" t="s">
        <v>4</v>
      </c>
      <c r="J159" s="209" t="s">
        <v>3</v>
      </c>
      <c r="K159" s="207" t="s">
        <v>485</v>
      </c>
    </row>
    <row r="160" spans="1:11" s="14" customFormat="1" ht="47.25" x14ac:dyDescent="0.25">
      <c r="A160" s="204" t="s">
        <v>461</v>
      </c>
      <c r="B160" s="205" t="s">
        <v>475</v>
      </c>
      <c r="C160" s="397">
        <v>33196200</v>
      </c>
      <c r="D160" s="206">
        <v>80000</v>
      </c>
      <c r="E160" s="206">
        <v>100000</v>
      </c>
      <c r="F160" s="207" t="s">
        <v>32</v>
      </c>
      <c r="G160" s="209" t="s">
        <v>6</v>
      </c>
      <c r="H160" s="209" t="s">
        <v>5</v>
      </c>
      <c r="I160" s="290" t="s">
        <v>4</v>
      </c>
      <c r="J160" s="209" t="s">
        <v>117</v>
      </c>
      <c r="K160" s="207" t="s">
        <v>341</v>
      </c>
    </row>
    <row r="161" spans="1:11" s="14" customFormat="1" ht="47.25" x14ac:dyDescent="0.25">
      <c r="A161" s="204" t="s">
        <v>462</v>
      </c>
      <c r="B161" s="205" t="s">
        <v>555</v>
      </c>
      <c r="C161" s="397">
        <v>32570000</v>
      </c>
      <c r="D161" s="206">
        <v>42000</v>
      </c>
      <c r="E161" s="206">
        <v>52500</v>
      </c>
      <c r="F161" s="207" t="s">
        <v>32</v>
      </c>
      <c r="G161" s="209" t="s">
        <v>6</v>
      </c>
      <c r="H161" s="209" t="s">
        <v>5</v>
      </c>
      <c r="I161" s="290" t="s">
        <v>4</v>
      </c>
      <c r="J161" s="209" t="s">
        <v>3</v>
      </c>
      <c r="K161" s="207" t="s">
        <v>595</v>
      </c>
    </row>
    <row r="162" spans="1:11" s="14" customFormat="1" ht="47.25" x14ac:dyDescent="0.25">
      <c r="A162" s="204" t="s">
        <v>463</v>
      </c>
      <c r="B162" s="205" t="s">
        <v>476</v>
      </c>
      <c r="C162" s="397">
        <v>71320000</v>
      </c>
      <c r="D162" s="206">
        <v>10000</v>
      </c>
      <c r="E162" s="206">
        <v>12500</v>
      </c>
      <c r="F162" s="207" t="s">
        <v>7</v>
      </c>
      <c r="G162" s="209" t="s">
        <v>6</v>
      </c>
      <c r="H162" s="209" t="s">
        <v>5</v>
      </c>
      <c r="I162" s="290" t="s">
        <v>4</v>
      </c>
      <c r="J162" s="209" t="s">
        <v>3</v>
      </c>
      <c r="K162" s="207" t="s">
        <v>16</v>
      </c>
    </row>
    <row r="163" spans="1:11" s="14" customFormat="1" ht="47.25" x14ac:dyDescent="0.25">
      <c r="A163" s="204" t="s">
        <v>464</v>
      </c>
      <c r="B163" s="205" t="s">
        <v>477</v>
      </c>
      <c r="C163" s="397">
        <v>71241000</v>
      </c>
      <c r="D163" s="206">
        <v>24000</v>
      </c>
      <c r="E163" s="206">
        <v>30000</v>
      </c>
      <c r="F163" s="207" t="s">
        <v>7</v>
      </c>
      <c r="G163" s="209" t="s">
        <v>6</v>
      </c>
      <c r="H163" s="209" t="s">
        <v>5</v>
      </c>
      <c r="I163" s="290" t="s">
        <v>4</v>
      </c>
      <c r="J163" s="209" t="s">
        <v>113</v>
      </c>
      <c r="K163" s="207" t="s">
        <v>375</v>
      </c>
    </row>
    <row r="164" spans="1:11" s="14" customFormat="1" ht="47.25" x14ac:dyDescent="0.25">
      <c r="A164" s="204" t="s">
        <v>465</v>
      </c>
      <c r="B164" s="205" t="s">
        <v>478</v>
      </c>
      <c r="C164" s="397">
        <v>39154000</v>
      </c>
      <c r="D164" s="206">
        <v>738400</v>
      </c>
      <c r="E164" s="206">
        <v>923000</v>
      </c>
      <c r="F164" s="207" t="s">
        <v>167</v>
      </c>
      <c r="G164" s="209" t="s">
        <v>6</v>
      </c>
      <c r="H164" s="209" t="s">
        <v>5</v>
      </c>
      <c r="I164" s="290" t="s">
        <v>4</v>
      </c>
      <c r="J164" s="209" t="s">
        <v>3</v>
      </c>
      <c r="K164" s="207" t="s">
        <v>538</v>
      </c>
    </row>
    <row r="165" spans="1:11" s="14" customFormat="1" ht="63" x14ac:dyDescent="0.25">
      <c r="A165" s="204" t="s">
        <v>466</v>
      </c>
      <c r="B165" s="205" t="s">
        <v>599</v>
      </c>
      <c r="C165" s="397">
        <v>45421000</v>
      </c>
      <c r="D165" s="206">
        <v>5760</v>
      </c>
      <c r="E165" s="206">
        <v>7200</v>
      </c>
      <c r="F165" s="207" t="s">
        <v>7</v>
      </c>
      <c r="G165" s="209" t="s">
        <v>6</v>
      </c>
      <c r="H165" s="209" t="s">
        <v>5</v>
      </c>
      <c r="I165" s="290" t="s">
        <v>4</v>
      </c>
      <c r="J165" s="209" t="s">
        <v>3</v>
      </c>
      <c r="K165" s="207" t="s">
        <v>220</v>
      </c>
    </row>
    <row r="166" spans="1:11" s="14" customFormat="1" ht="47.25" x14ac:dyDescent="0.25">
      <c r="A166" s="204" t="s">
        <v>467</v>
      </c>
      <c r="B166" s="205" t="s">
        <v>600</v>
      </c>
      <c r="C166" s="397">
        <v>45231000</v>
      </c>
      <c r="D166" s="206">
        <v>14692.12</v>
      </c>
      <c r="E166" s="206">
        <v>18365.150000000001</v>
      </c>
      <c r="F166" s="207" t="s">
        <v>7</v>
      </c>
      <c r="G166" s="209" t="s">
        <v>6</v>
      </c>
      <c r="H166" s="209" t="s">
        <v>5</v>
      </c>
      <c r="I166" s="290" t="s">
        <v>4</v>
      </c>
      <c r="J166" s="209" t="s">
        <v>3</v>
      </c>
      <c r="K166" s="207" t="s">
        <v>486</v>
      </c>
    </row>
    <row r="167" spans="1:11" s="14" customFormat="1" ht="47.25" x14ac:dyDescent="0.25">
      <c r="A167" s="204" t="s">
        <v>468</v>
      </c>
      <c r="B167" s="205" t="s">
        <v>479</v>
      </c>
      <c r="C167" s="397">
        <v>45262700</v>
      </c>
      <c r="D167" s="206">
        <v>324000</v>
      </c>
      <c r="E167" s="206">
        <v>405000</v>
      </c>
      <c r="F167" s="207" t="s">
        <v>32</v>
      </c>
      <c r="G167" s="209" t="s">
        <v>6</v>
      </c>
      <c r="H167" s="209" t="s">
        <v>5</v>
      </c>
      <c r="I167" s="290" t="s">
        <v>4</v>
      </c>
      <c r="J167" s="209" t="s">
        <v>3</v>
      </c>
      <c r="K167" s="207" t="s">
        <v>510</v>
      </c>
    </row>
    <row r="168" spans="1:11" s="14" customFormat="1" ht="47.25" x14ac:dyDescent="0.25">
      <c r="A168" s="204" t="s">
        <v>469</v>
      </c>
      <c r="B168" s="205" t="s">
        <v>480</v>
      </c>
      <c r="C168" s="397" t="s">
        <v>496</v>
      </c>
      <c r="D168" s="206">
        <v>179000</v>
      </c>
      <c r="E168" s="206">
        <v>223750</v>
      </c>
      <c r="F168" s="207" t="s">
        <v>32</v>
      </c>
      <c r="G168" s="209" t="s">
        <v>6</v>
      </c>
      <c r="H168" s="209" t="s">
        <v>5</v>
      </c>
      <c r="I168" s="290" t="s">
        <v>4</v>
      </c>
      <c r="J168" s="209" t="s">
        <v>3</v>
      </c>
      <c r="K168" s="207" t="s">
        <v>559</v>
      </c>
    </row>
    <row r="169" spans="1:11" s="14" customFormat="1" ht="47.25" x14ac:dyDescent="0.25">
      <c r="A169" s="204" t="s">
        <v>470</v>
      </c>
      <c r="B169" s="205" t="s">
        <v>511</v>
      </c>
      <c r="C169" s="397">
        <v>71247000</v>
      </c>
      <c r="D169" s="206">
        <v>4640</v>
      </c>
      <c r="E169" s="206">
        <v>5800</v>
      </c>
      <c r="F169" s="207" t="s">
        <v>7</v>
      </c>
      <c r="G169" s="209" t="s">
        <v>6</v>
      </c>
      <c r="H169" s="209" t="s">
        <v>5</v>
      </c>
      <c r="I169" s="290" t="s">
        <v>4</v>
      </c>
      <c r="J169" s="209" t="s">
        <v>3</v>
      </c>
      <c r="K169" s="207" t="s">
        <v>510</v>
      </c>
    </row>
    <row r="170" spans="1:11" s="14" customFormat="1" ht="47.25" x14ac:dyDescent="0.25">
      <c r="A170" s="237" t="s">
        <v>471</v>
      </c>
      <c r="B170" s="234" t="s">
        <v>553</v>
      </c>
      <c r="C170" s="398">
        <v>79212300</v>
      </c>
      <c r="D170" s="235">
        <f>SUM(D171+D172)</f>
        <v>42000</v>
      </c>
      <c r="E170" s="235">
        <f>SUM(E171+E172)</f>
        <v>52500</v>
      </c>
      <c r="F170" s="210" t="s">
        <v>32</v>
      </c>
      <c r="G170" s="236" t="s">
        <v>177</v>
      </c>
      <c r="H170" s="236" t="s">
        <v>5</v>
      </c>
      <c r="I170" s="291" t="s">
        <v>4</v>
      </c>
      <c r="J170" s="236" t="s">
        <v>3</v>
      </c>
      <c r="K170" s="210" t="s">
        <v>539</v>
      </c>
    </row>
    <row r="171" spans="1:11" s="14" customFormat="1" ht="47.25" customHeight="1" x14ac:dyDescent="0.25">
      <c r="A171" s="218"/>
      <c r="B171" s="183" t="s">
        <v>554</v>
      </c>
      <c r="C171" s="387"/>
      <c r="D171" s="182">
        <v>25000</v>
      </c>
      <c r="E171" s="182">
        <v>31250</v>
      </c>
      <c r="F171" s="179"/>
      <c r="G171" s="179"/>
      <c r="H171" s="179"/>
      <c r="I171" s="274"/>
      <c r="J171" s="179"/>
      <c r="K171" s="179"/>
    </row>
    <row r="172" spans="1:11" s="14" customFormat="1" ht="47.25" customHeight="1" x14ac:dyDescent="0.25">
      <c r="A172" s="218"/>
      <c r="B172" s="183" t="s">
        <v>552</v>
      </c>
      <c r="C172" s="387"/>
      <c r="D172" s="182">
        <v>17000</v>
      </c>
      <c r="E172" s="182">
        <v>21250</v>
      </c>
      <c r="F172" s="179"/>
      <c r="G172" s="179"/>
      <c r="H172" s="179"/>
      <c r="I172" s="274"/>
      <c r="J172" s="179"/>
      <c r="K172" s="179"/>
    </row>
    <row r="173" spans="1:11" s="14" customFormat="1" ht="47.25" customHeight="1" x14ac:dyDescent="0.25">
      <c r="A173" s="467" t="s">
        <v>531</v>
      </c>
      <c r="B173" s="468" t="s">
        <v>572</v>
      </c>
      <c r="C173" s="469">
        <v>64215000</v>
      </c>
      <c r="D173" s="470">
        <v>8000</v>
      </c>
      <c r="E173" s="470">
        <v>10000</v>
      </c>
      <c r="F173" s="210" t="s">
        <v>7</v>
      </c>
      <c r="G173" s="236" t="s">
        <v>6</v>
      </c>
      <c r="H173" s="236" t="s">
        <v>5</v>
      </c>
      <c r="I173" s="291" t="s">
        <v>4</v>
      </c>
      <c r="J173" s="471" t="s">
        <v>3</v>
      </c>
      <c r="K173" s="471" t="s">
        <v>530</v>
      </c>
    </row>
    <row r="174" spans="1:11" s="14" customFormat="1" ht="47.25" customHeight="1" x14ac:dyDescent="0.25">
      <c r="A174" s="467" t="s">
        <v>592</v>
      </c>
      <c r="B174" s="468" t="s">
        <v>593</v>
      </c>
      <c r="C174" s="387">
        <v>64215000</v>
      </c>
      <c r="D174" s="182">
        <v>8000</v>
      </c>
      <c r="E174" s="182">
        <v>10000</v>
      </c>
      <c r="F174" s="179" t="s">
        <v>7</v>
      </c>
      <c r="G174" s="179" t="s">
        <v>6</v>
      </c>
      <c r="H174" s="179" t="s">
        <v>5</v>
      </c>
      <c r="I174" s="274" t="s">
        <v>4</v>
      </c>
      <c r="J174" s="179" t="s">
        <v>113</v>
      </c>
      <c r="K174" s="179" t="s">
        <v>594</v>
      </c>
    </row>
    <row r="175" spans="1:11" s="14" customFormat="1" ht="63" x14ac:dyDescent="0.25">
      <c r="A175" s="467" t="s">
        <v>609</v>
      </c>
      <c r="B175" s="183" t="s">
        <v>605</v>
      </c>
      <c r="C175" s="387">
        <v>45421000</v>
      </c>
      <c r="D175" s="182">
        <v>5760</v>
      </c>
      <c r="E175" s="182">
        <v>7200</v>
      </c>
      <c r="F175" s="179" t="s">
        <v>7</v>
      </c>
      <c r="G175" s="179" t="s">
        <v>6</v>
      </c>
      <c r="H175" s="179" t="s">
        <v>5</v>
      </c>
      <c r="I175" s="274" t="s">
        <v>4</v>
      </c>
      <c r="J175" s="179" t="s">
        <v>3</v>
      </c>
      <c r="K175" s="179" t="s">
        <v>321</v>
      </c>
    </row>
    <row r="176" spans="1:11" s="14" customFormat="1" ht="24" customHeight="1" x14ac:dyDescent="0.25">
      <c r="A176" s="194" t="s">
        <v>452</v>
      </c>
      <c r="B176" s="195"/>
      <c r="C176" s="399"/>
      <c r="D176" s="197">
        <f>SUM(D152:D170,D173:D175)</f>
        <v>1770532.12</v>
      </c>
      <c r="E176" s="197">
        <f>SUM(E152:E170,E173:E175)</f>
        <v>2213165.15</v>
      </c>
      <c r="F176" s="196"/>
      <c r="G176" s="196"/>
      <c r="H176" s="196"/>
      <c r="I176" s="292"/>
      <c r="J176" s="196"/>
      <c r="K176" s="198"/>
    </row>
    <row r="177" spans="1:11" s="14" customFormat="1" ht="17.25" customHeight="1" x14ac:dyDescent="0.25">
      <c r="A177" s="199"/>
      <c r="B177" s="200"/>
      <c r="C177" s="400"/>
      <c r="D177" s="201"/>
      <c r="E177" s="201"/>
      <c r="F177" s="202"/>
      <c r="G177" s="202"/>
      <c r="H177" s="202"/>
      <c r="I177" s="293"/>
      <c r="J177" s="202"/>
      <c r="K177" s="203"/>
    </row>
    <row r="178" spans="1:11" s="14" customFormat="1" ht="24" customHeight="1" x14ac:dyDescent="0.25">
      <c r="A178" s="480" t="s">
        <v>587</v>
      </c>
      <c r="B178" s="481"/>
      <c r="C178" s="481"/>
      <c r="D178" s="481"/>
      <c r="E178" s="481"/>
      <c r="F178" s="481"/>
      <c r="G178" s="481"/>
      <c r="H178" s="481"/>
      <c r="I178" s="481"/>
      <c r="J178" s="481"/>
      <c r="K178" s="482"/>
    </row>
    <row r="179" spans="1:11" s="14" customFormat="1" ht="47.25" customHeight="1" x14ac:dyDescent="0.25">
      <c r="A179" s="460" t="s">
        <v>589</v>
      </c>
      <c r="B179" s="461" t="s">
        <v>590</v>
      </c>
      <c r="C179" s="462">
        <v>63000000</v>
      </c>
      <c r="D179" s="463">
        <v>6000</v>
      </c>
      <c r="E179" s="464">
        <v>7500</v>
      </c>
      <c r="F179" s="178" t="s">
        <v>7</v>
      </c>
      <c r="G179" s="178" t="s">
        <v>6</v>
      </c>
      <c r="H179" s="178" t="s">
        <v>5</v>
      </c>
      <c r="I179" s="465" t="s">
        <v>4</v>
      </c>
      <c r="J179" s="178" t="s">
        <v>113</v>
      </c>
      <c r="K179" s="466" t="s">
        <v>591</v>
      </c>
    </row>
    <row r="180" spans="1:11" s="14" customFormat="1" ht="24" customHeight="1" x14ac:dyDescent="0.25">
      <c r="A180" s="70" t="s">
        <v>588</v>
      </c>
      <c r="B180" s="69"/>
      <c r="C180" s="390"/>
      <c r="D180" s="68">
        <f>SUM(D179)</f>
        <v>6000</v>
      </c>
      <c r="E180" s="68">
        <f>SUM(E179)</f>
        <v>7500</v>
      </c>
      <c r="F180" s="67"/>
      <c r="G180" s="67"/>
      <c r="H180" s="67"/>
      <c r="I180" s="286"/>
      <c r="J180" s="67"/>
      <c r="K180" s="66"/>
    </row>
    <row r="181" spans="1:11" s="14" customFormat="1" ht="24" customHeight="1" x14ac:dyDescent="0.25">
      <c r="A181" s="135" t="s">
        <v>182</v>
      </c>
      <c r="B181" s="333"/>
      <c r="C181" s="368"/>
      <c r="D181" s="320">
        <f>SUM(D149+D176+D180)</f>
        <v>1816460.12</v>
      </c>
      <c r="E181" s="320">
        <f>SUM(E149+E176+E180)</f>
        <v>2270575.15</v>
      </c>
      <c r="F181" s="321"/>
      <c r="G181" s="321"/>
      <c r="H181" s="321"/>
      <c r="I181" s="322"/>
      <c r="J181" s="321"/>
      <c r="K181" s="323"/>
    </row>
    <row r="182" spans="1:11" s="14" customFormat="1" ht="17.25" customHeight="1" x14ac:dyDescent="0.25">
      <c r="A182" s="86"/>
      <c r="B182" s="348"/>
      <c r="C182" s="391"/>
      <c r="D182" s="349"/>
      <c r="E182" s="349"/>
      <c r="F182" s="350"/>
      <c r="G182" s="350"/>
      <c r="H182" s="350"/>
      <c r="I182" s="351"/>
      <c r="J182" s="350"/>
      <c r="K182" s="352"/>
    </row>
    <row r="183" spans="1:11" s="14" customFormat="1" ht="24" customHeight="1" x14ac:dyDescent="0.25">
      <c r="A183" s="19" t="s">
        <v>181</v>
      </c>
      <c r="B183" s="319"/>
      <c r="C183" s="368"/>
      <c r="D183" s="320"/>
      <c r="E183" s="320"/>
      <c r="F183" s="321"/>
      <c r="G183" s="321"/>
      <c r="H183" s="321"/>
      <c r="I183" s="322"/>
      <c r="J183" s="321"/>
      <c r="K183" s="323"/>
    </row>
    <row r="184" spans="1:11" s="14" customFormat="1" ht="31.5" x14ac:dyDescent="0.25">
      <c r="A184" s="334" t="s">
        <v>180</v>
      </c>
      <c r="B184" s="335" t="s">
        <v>179</v>
      </c>
      <c r="C184" s="403">
        <v>66510000</v>
      </c>
      <c r="D184" s="336">
        <v>769792</v>
      </c>
      <c r="E184" s="336">
        <v>769792</v>
      </c>
      <c r="F184" s="337" t="s">
        <v>178</v>
      </c>
      <c r="G184" s="337" t="s">
        <v>177</v>
      </c>
      <c r="H184" s="337" t="s">
        <v>166</v>
      </c>
      <c r="I184" s="338" t="s">
        <v>4</v>
      </c>
      <c r="J184" s="337" t="s">
        <v>3</v>
      </c>
      <c r="K184" s="337" t="s">
        <v>176</v>
      </c>
    </row>
    <row r="185" spans="1:11" s="14" customFormat="1" ht="31.5" customHeight="1" x14ac:dyDescent="0.25">
      <c r="A185" s="58"/>
      <c r="B185" s="60" t="s">
        <v>175</v>
      </c>
      <c r="C185" s="404"/>
      <c r="D185" s="56">
        <v>663614</v>
      </c>
      <c r="E185" s="56">
        <v>663614</v>
      </c>
      <c r="F185" s="59"/>
      <c r="G185" s="59"/>
      <c r="H185" s="59"/>
      <c r="I185" s="295"/>
      <c r="J185" s="59"/>
      <c r="K185" s="59"/>
    </row>
    <row r="186" spans="1:11" s="14" customFormat="1" ht="31.5" customHeight="1" x14ac:dyDescent="0.25">
      <c r="A186" s="58"/>
      <c r="B186" s="60" t="s">
        <v>174</v>
      </c>
      <c r="C186" s="404"/>
      <c r="D186" s="56">
        <v>106178</v>
      </c>
      <c r="E186" s="56">
        <v>106178</v>
      </c>
      <c r="F186" s="59"/>
      <c r="G186" s="59"/>
      <c r="H186" s="59"/>
      <c r="I186" s="295"/>
      <c r="J186" s="59"/>
      <c r="K186" s="59"/>
    </row>
    <row r="187" spans="1:11" s="14" customFormat="1" ht="31.5" customHeight="1" x14ac:dyDescent="0.25">
      <c r="A187" s="58" t="s">
        <v>173</v>
      </c>
      <c r="B187" s="57" t="s">
        <v>172</v>
      </c>
      <c r="C187" s="405">
        <v>66512100</v>
      </c>
      <c r="D187" s="56">
        <v>22563</v>
      </c>
      <c r="E187" s="56">
        <v>22563</v>
      </c>
      <c r="F187" s="55" t="s">
        <v>7</v>
      </c>
      <c r="G187" s="55" t="s">
        <v>6</v>
      </c>
      <c r="H187" s="55" t="s">
        <v>5</v>
      </c>
      <c r="I187" s="281" t="s">
        <v>4</v>
      </c>
      <c r="J187" s="55" t="s">
        <v>36</v>
      </c>
      <c r="K187" s="55" t="s">
        <v>71</v>
      </c>
    </row>
    <row r="188" spans="1:11" s="14" customFormat="1" ht="31.5" customHeight="1" x14ac:dyDescent="0.25">
      <c r="A188" s="472" t="s">
        <v>171</v>
      </c>
      <c r="B188" s="427" t="s">
        <v>170</v>
      </c>
      <c r="C188" s="477">
        <v>66512100</v>
      </c>
      <c r="D188" s="429">
        <v>6640</v>
      </c>
      <c r="E188" s="429">
        <v>6640</v>
      </c>
      <c r="F188" s="473" t="s">
        <v>7</v>
      </c>
      <c r="G188" s="473" t="s">
        <v>6</v>
      </c>
      <c r="H188" s="473" t="s">
        <v>5</v>
      </c>
      <c r="I188" s="474" t="s">
        <v>4</v>
      </c>
      <c r="J188" s="473" t="s">
        <v>36</v>
      </c>
      <c r="K188" s="473" t="s">
        <v>71</v>
      </c>
    </row>
    <row r="189" spans="1:11" s="14" customFormat="1" ht="31.5" customHeight="1" x14ac:dyDescent="0.25">
      <c r="A189" s="218" t="s">
        <v>434</v>
      </c>
      <c r="B189" s="57"/>
      <c r="C189" s="478">
        <v>66513200</v>
      </c>
      <c r="D189" s="56"/>
      <c r="E189" s="56"/>
      <c r="F189" s="55"/>
      <c r="G189" s="55"/>
      <c r="H189" s="55"/>
      <c r="I189" s="281"/>
      <c r="J189" s="55"/>
      <c r="K189" s="55"/>
    </row>
    <row r="190" spans="1:11" s="45" customFormat="1" ht="31.5" customHeight="1" x14ac:dyDescent="0.25">
      <c r="A190" s="215" t="s">
        <v>169</v>
      </c>
      <c r="B190" s="475" t="s">
        <v>168</v>
      </c>
      <c r="C190" s="476">
        <v>90919000</v>
      </c>
      <c r="D190" s="219">
        <v>278800</v>
      </c>
      <c r="E190" s="220">
        <v>348500</v>
      </c>
      <c r="F190" s="169" t="s">
        <v>167</v>
      </c>
      <c r="G190" s="216" t="s">
        <v>6</v>
      </c>
      <c r="H190" s="216" t="s">
        <v>166</v>
      </c>
      <c r="I190" s="267" t="s">
        <v>4</v>
      </c>
      <c r="J190" s="27" t="s">
        <v>3</v>
      </c>
      <c r="K190" s="233" t="s">
        <v>165</v>
      </c>
    </row>
    <row r="191" spans="1:11" s="45" customFormat="1" ht="31.5" customHeight="1" x14ac:dyDescent="0.25">
      <c r="A191" s="218" t="s">
        <v>434</v>
      </c>
      <c r="B191" s="54"/>
      <c r="C191" s="406"/>
      <c r="D191" s="182">
        <v>310800</v>
      </c>
      <c r="E191" s="182">
        <v>388500</v>
      </c>
      <c r="F191" s="21"/>
      <c r="G191" s="93"/>
      <c r="H191" s="93"/>
      <c r="I191" s="266"/>
      <c r="J191" s="21"/>
      <c r="K191" s="177" t="s">
        <v>504</v>
      </c>
    </row>
    <row r="192" spans="1:11" s="45" customFormat="1" ht="31.5" customHeight="1" x14ac:dyDescent="0.25">
      <c r="A192" s="217" t="s">
        <v>164</v>
      </c>
      <c r="B192" s="50" t="s">
        <v>163</v>
      </c>
      <c r="C192" s="407">
        <v>71632000</v>
      </c>
      <c r="D192" s="53">
        <v>7827.2</v>
      </c>
      <c r="E192" s="53">
        <v>9784</v>
      </c>
      <c r="F192" s="51" t="s">
        <v>7</v>
      </c>
      <c r="G192" s="52" t="s">
        <v>6</v>
      </c>
      <c r="H192" s="52" t="s">
        <v>5</v>
      </c>
      <c r="I192" s="278" t="s">
        <v>4</v>
      </c>
      <c r="J192" s="52" t="s">
        <v>3</v>
      </c>
      <c r="K192" s="51" t="s">
        <v>63</v>
      </c>
    </row>
    <row r="193" spans="1:11" s="45" customFormat="1" ht="31.5" customHeight="1" x14ac:dyDescent="0.25">
      <c r="A193" s="47" t="s">
        <v>162</v>
      </c>
      <c r="B193" s="44" t="s">
        <v>161</v>
      </c>
      <c r="C193" s="360">
        <v>50413200</v>
      </c>
      <c r="D193" s="46">
        <v>7608</v>
      </c>
      <c r="E193" s="46">
        <v>9510</v>
      </c>
      <c r="F193" s="42" t="s">
        <v>7</v>
      </c>
      <c r="G193" s="37" t="s">
        <v>6</v>
      </c>
      <c r="H193" s="37" t="s">
        <v>5</v>
      </c>
      <c r="I193" s="262" t="s">
        <v>4</v>
      </c>
      <c r="J193" s="37" t="s">
        <v>3</v>
      </c>
      <c r="K193" s="42" t="s">
        <v>63</v>
      </c>
    </row>
    <row r="194" spans="1:11" s="45" customFormat="1" ht="31.5" customHeight="1" x14ac:dyDescent="0.25">
      <c r="A194" s="41" t="s">
        <v>160</v>
      </c>
      <c r="B194" s="44" t="s">
        <v>159</v>
      </c>
      <c r="C194" s="360">
        <v>71241000</v>
      </c>
      <c r="D194" s="43">
        <v>5760</v>
      </c>
      <c r="E194" s="43">
        <v>7200</v>
      </c>
      <c r="F194" s="42" t="s">
        <v>7</v>
      </c>
      <c r="G194" s="37" t="s">
        <v>6</v>
      </c>
      <c r="H194" s="37" t="s">
        <v>5</v>
      </c>
      <c r="I194" s="262" t="s">
        <v>4</v>
      </c>
      <c r="J194" s="37" t="s">
        <v>3</v>
      </c>
      <c r="K194" s="42" t="s">
        <v>158</v>
      </c>
    </row>
    <row r="195" spans="1:11" s="45" customFormat="1" ht="31.5" customHeight="1" x14ac:dyDescent="0.25">
      <c r="A195" s="41" t="s">
        <v>157</v>
      </c>
      <c r="B195" s="44" t="s">
        <v>156</v>
      </c>
      <c r="C195" s="360">
        <v>45313100</v>
      </c>
      <c r="D195" s="43">
        <v>80000</v>
      </c>
      <c r="E195" s="43">
        <v>100000</v>
      </c>
      <c r="F195" s="42" t="s">
        <v>32</v>
      </c>
      <c r="G195" s="37" t="s">
        <v>6</v>
      </c>
      <c r="H195" s="37" t="s">
        <v>5</v>
      </c>
      <c r="I195" s="262" t="s">
        <v>4</v>
      </c>
      <c r="J195" s="37" t="s">
        <v>20</v>
      </c>
      <c r="K195" s="42" t="s">
        <v>155</v>
      </c>
    </row>
    <row r="196" spans="1:11" s="45" customFormat="1" ht="31.5" customHeight="1" x14ac:dyDescent="0.25">
      <c r="A196" s="35" t="s">
        <v>154</v>
      </c>
      <c r="B196" s="34" t="s">
        <v>153</v>
      </c>
      <c r="C196" s="373">
        <v>18100000</v>
      </c>
      <c r="D196" s="33">
        <v>10000</v>
      </c>
      <c r="E196" s="33">
        <v>12500</v>
      </c>
      <c r="F196" s="32" t="s">
        <v>7</v>
      </c>
      <c r="G196" s="22" t="s">
        <v>6</v>
      </c>
      <c r="H196" s="22" t="s">
        <v>5</v>
      </c>
      <c r="I196" s="272" t="s">
        <v>4</v>
      </c>
      <c r="J196" s="22" t="s">
        <v>20</v>
      </c>
      <c r="K196" s="32" t="s">
        <v>150</v>
      </c>
    </row>
    <row r="197" spans="1:11" s="45" customFormat="1" ht="31.5" customHeight="1" x14ac:dyDescent="0.25">
      <c r="A197" s="49" t="s">
        <v>152</v>
      </c>
      <c r="B197" s="40" t="s">
        <v>151</v>
      </c>
      <c r="C197" s="374">
        <v>18800000</v>
      </c>
      <c r="D197" s="39">
        <v>6000</v>
      </c>
      <c r="E197" s="39">
        <v>7500</v>
      </c>
      <c r="F197" s="38" t="s">
        <v>7</v>
      </c>
      <c r="G197" s="38" t="s">
        <v>6</v>
      </c>
      <c r="H197" s="38" t="s">
        <v>5</v>
      </c>
      <c r="I197" s="104" t="s">
        <v>4</v>
      </c>
      <c r="J197" s="38" t="s">
        <v>20</v>
      </c>
      <c r="K197" s="38" t="s">
        <v>150</v>
      </c>
    </row>
    <row r="198" spans="1:11" s="45" customFormat="1" ht="31.5" customHeight="1" x14ac:dyDescent="0.25">
      <c r="A198" s="49" t="s">
        <v>149</v>
      </c>
      <c r="B198" s="40" t="s">
        <v>148</v>
      </c>
      <c r="C198" s="374">
        <v>50730000</v>
      </c>
      <c r="D198" s="39">
        <v>6000</v>
      </c>
      <c r="E198" s="39">
        <v>7500</v>
      </c>
      <c r="F198" s="38" t="s">
        <v>7</v>
      </c>
      <c r="G198" s="38" t="s">
        <v>6</v>
      </c>
      <c r="H198" s="38" t="s">
        <v>5</v>
      </c>
      <c r="I198" s="104" t="s">
        <v>4</v>
      </c>
      <c r="J198" s="38" t="s">
        <v>113</v>
      </c>
      <c r="K198" s="38" t="s">
        <v>135</v>
      </c>
    </row>
    <row r="199" spans="1:11" s="45" customFormat="1" ht="31.5" customHeight="1" x14ac:dyDescent="0.25">
      <c r="A199" s="49" t="s">
        <v>147</v>
      </c>
      <c r="B199" s="40" t="s">
        <v>146</v>
      </c>
      <c r="C199" s="374">
        <v>33760000</v>
      </c>
      <c r="D199" s="39">
        <v>22000</v>
      </c>
      <c r="E199" s="39">
        <v>27500</v>
      </c>
      <c r="F199" s="38" t="s">
        <v>7</v>
      </c>
      <c r="G199" s="38" t="s">
        <v>6</v>
      </c>
      <c r="H199" s="38" t="s">
        <v>5</v>
      </c>
      <c r="I199" s="104" t="s">
        <v>4</v>
      </c>
      <c r="J199" s="38" t="s">
        <v>117</v>
      </c>
      <c r="K199" s="38" t="s">
        <v>145</v>
      </c>
    </row>
    <row r="200" spans="1:11" s="45" customFormat="1" ht="31.5" customHeight="1" x14ac:dyDescent="0.25">
      <c r="A200" s="49" t="s">
        <v>144</v>
      </c>
      <c r="B200" s="40" t="s">
        <v>143</v>
      </c>
      <c r="C200" s="374">
        <v>79820000</v>
      </c>
      <c r="D200" s="39">
        <v>15200</v>
      </c>
      <c r="E200" s="39">
        <v>19000</v>
      </c>
      <c r="F200" s="38" t="s">
        <v>7</v>
      </c>
      <c r="G200" s="38" t="s">
        <v>6</v>
      </c>
      <c r="H200" s="38" t="s">
        <v>5</v>
      </c>
      <c r="I200" s="104" t="s">
        <v>4</v>
      </c>
      <c r="J200" s="38" t="s">
        <v>54</v>
      </c>
      <c r="K200" s="38" t="s">
        <v>142</v>
      </c>
    </row>
    <row r="201" spans="1:11" s="45" customFormat="1" ht="31.5" customHeight="1" x14ac:dyDescent="0.25">
      <c r="A201" s="49" t="s">
        <v>141</v>
      </c>
      <c r="B201" s="40" t="s">
        <v>140</v>
      </c>
      <c r="C201" s="374">
        <v>42510000</v>
      </c>
      <c r="D201" s="39">
        <v>25000</v>
      </c>
      <c r="E201" s="39">
        <v>31250</v>
      </c>
      <c r="F201" s="38" t="s">
        <v>7</v>
      </c>
      <c r="G201" s="38" t="s">
        <v>6</v>
      </c>
      <c r="H201" s="38" t="s">
        <v>5</v>
      </c>
      <c r="I201" s="104" t="s">
        <v>4</v>
      </c>
      <c r="J201" s="38" t="s">
        <v>113</v>
      </c>
      <c r="K201" s="38" t="s">
        <v>135</v>
      </c>
    </row>
    <row r="202" spans="1:11" s="45" customFormat="1" ht="31.5" customHeight="1" x14ac:dyDescent="0.25">
      <c r="A202" s="49" t="s">
        <v>139</v>
      </c>
      <c r="B202" s="40" t="s">
        <v>138</v>
      </c>
      <c r="C202" s="374">
        <v>39130000</v>
      </c>
      <c r="D202" s="255">
        <v>6000</v>
      </c>
      <c r="E202" s="255">
        <v>7500</v>
      </c>
      <c r="F202" s="38" t="s">
        <v>7</v>
      </c>
      <c r="G202" s="38" t="s">
        <v>6</v>
      </c>
      <c r="H202" s="38" t="s">
        <v>5</v>
      </c>
      <c r="I202" s="104" t="s">
        <v>4</v>
      </c>
      <c r="J202" s="38" t="s">
        <v>113</v>
      </c>
      <c r="K202" s="38" t="s">
        <v>135</v>
      </c>
    </row>
    <row r="203" spans="1:11" s="45" customFormat="1" ht="31.5" customHeight="1" x14ac:dyDescent="0.25">
      <c r="A203" s="218" t="s">
        <v>434</v>
      </c>
      <c r="B203" s="24"/>
      <c r="C203" s="365"/>
      <c r="D203" s="166">
        <v>8800</v>
      </c>
      <c r="E203" s="166">
        <v>11000</v>
      </c>
      <c r="F203" s="21"/>
      <c r="G203" s="21"/>
      <c r="H203" s="21"/>
      <c r="I203" s="266"/>
      <c r="J203" s="21"/>
      <c r="K203" s="21"/>
    </row>
    <row r="204" spans="1:11" s="45" customFormat="1" ht="31.5" customHeight="1" x14ac:dyDescent="0.25">
      <c r="A204" s="49" t="s">
        <v>137</v>
      </c>
      <c r="B204" s="40" t="s">
        <v>136</v>
      </c>
      <c r="C204" s="374">
        <v>79410000</v>
      </c>
      <c r="D204" s="39">
        <v>20000</v>
      </c>
      <c r="E204" s="39">
        <v>25000</v>
      </c>
      <c r="F204" s="38" t="s">
        <v>7</v>
      </c>
      <c r="G204" s="38" t="s">
        <v>6</v>
      </c>
      <c r="H204" s="38" t="s">
        <v>5</v>
      </c>
      <c r="I204" s="104" t="s">
        <v>4</v>
      </c>
      <c r="J204" s="38" t="s">
        <v>20</v>
      </c>
      <c r="K204" s="38" t="s">
        <v>135</v>
      </c>
    </row>
    <row r="205" spans="1:11" s="45" customFormat="1" ht="31.5" customHeight="1" x14ac:dyDescent="0.25">
      <c r="A205" s="49" t="s">
        <v>134</v>
      </c>
      <c r="B205" s="40" t="s">
        <v>133</v>
      </c>
      <c r="C205" s="374">
        <v>30192000</v>
      </c>
      <c r="D205" s="39">
        <v>15000</v>
      </c>
      <c r="E205" s="39">
        <v>18750</v>
      </c>
      <c r="F205" s="38" t="s">
        <v>7</v>
      </c>
      <c r="G205" s="38" t="s">
        <v>6</v>
      </c>
      <c r="H205" s="38" t="s">
        <v>5</v>
      </c>
      <c r="I205" s="104" t="s">
        <v>4</v>
      </c>
      <c r="J205" s="38" t="s">
        <v>36</v>
      </c>
      <c r="K205" s="38" t="s">
        <v>71</v>
      </c>
    </row>
    <row r="206" spans="1:11" s="45" customFormat="1" ht="47.25" customHeight="1" x14ac:dyDescent="0.25">
      <c r="A206" s="193" t="s">
        <v>514</v>
      </c>
      <c r="B206" s="168" t="s">
        <v>512</v>
      </c>
      <c r="C206" s="366">
        <v>39130000</v>
      </c>
      <c r="D206" s="166">
        <v>28800</v>
      </c>
      <c r="E206" s="166">
        <v>36000</v>
      </c>
      <c r="F206" s="177" t="s">
        <v>32</v>
      </c>
      <c r="G206" s="177" t="s">
        <v>6</v>
      </c>
      <c r="H206" s="177" t="s">
        <v>5</v>
      </c>
      <c r="I206" s="269" t="s">
        <v>4</v>
      </c>
      <c r="J206" s="177" t="s">
        <v>20</v>
      </c>
      <c r="K206" s="177" t="s">
        <v>513</v>
      </c>
    </row>
    <row r="207" spans="1:11" s="45" customFormat="1" ht="31.5" x14ac:dyDescent="0.25">
      <c r="A207" s="49" t="s">
        <v>132</v>
      </c>
      <c r="B207" s="40" t="s">
        <v>131</v>
      </c>
      <c r="C207" s="374">
        <v>48220000</v>
      </c>
      <c r="D207" s="39">
        <v>174600</v>
      </c>
      <c r="E207" s="39">
        <v>218250</v>
      </c>
      <c r="F207" s="38" t="s">
        <v>32</v>
      </c>
      <c r="G207" s="38" t="s">
        <v>6</v>
      </c>
      <c r="H207" s="38" t="s">
        <v>5</v>
      </c>
      <c r="I207" s="104" t="s">
        <v>4</v>
      </c>
      <c r="J207" s="38" t="s">
        <v>3</v>
      </c>
      <c r="K207" s="38" t="s">
        <v>130</v>
      </c>
    </row>
    <row r="208" spans="1:11" s="45" customFormat="1" ht="31.5" customHeight="1" x14ac:dyDescent="0.25">
      <c r="A208" s="49" t="s">
        <v>129</v>
      </c>
      <c r="B208" s="40" t="s">
        <v>128</v>
      </c>
      <c r="C208" s="374">
        <v>30234700</v>
      </c>
      <c r="D208" s="39">
        <v>7200</v>
      </c>
      <c r="E208" s="39">
        <v>9000</v>
      </c>
      <c r="F208" s="38" t="s">
        <v>7</v>
      </c>
      <c r="G208" s="38" t="s">
        <v>6</v>
      </c>
      <c r="H208" s="38" t="s">
        <v>5</v>
      </c>
      <c r="I208" s="104" t="s">
        <v>4</v>
      </c>
      <c r="J208" s="38" t="s">
        <v>3</v>
      </c>
      <c r="K208" s="38" t="s">
        <v>127</v>
      </c>
    </row>
    <row r="209" spans="1:11" s="45" customFormat="1" ht="31.5" customHeight="1" x14ac:dyDescent="0.25">
      <c r="A209" s="49" t="s">
        <v>126</v>
      </c>
      <c r="B209" s="40" t="s">
        <v>125</v>
      </c>
      <c r="C209" s="374">
        <v>48900000</v>
      </c>
      <c r="D209" s="39">
        <v>2800</v>
      </c>
      <c r="E209" s="39">
        <v>3500</v>
      </c>
      <c r="F209" s="38" t="s">
        <v>7</v>
      </c>
      <c r="G209" s="38" t="s">
        <v>6</v>
      </c>
      <c r="H209" s="38" t="s">
        <v>5</v>
      </c>
      <c r="I209" s="104" t="s">
        <v>4</v>
      </c>
      <c r="J209" s="38" t="s">
        <v>124</v>
      </c>
      <c r="K209" s="38" t="s">
        <v>123</v>
      </c>
    </row>
    <row r="210" spans="1:11" s="45" customFormat="1" ht="31.5" x14ac:dyDescent="0.25">
      <c r="A210" s="49" t="s">
        <v>122</v>
      </c>
      <c r="B210" s="40" t="s">
        <v>121</v>
      </c>
      <c r="C210" s="374">
        <v>48620000</v>
      </c>
      <c r="D210" s="39">
        <v>32400</v>
      </c>
      <c r="E210" s="39">
        <v>40500</v>
      </c>
      <c r="F210" s="38" t="s">
        <v>32</v>
      </c>
      <c r="G210" s="38" t="s">
        <v>6</v>
      </c>
      <c r="H210" s="38" t="s">
        <v>5</v>
      </c>
      <c r="I210" s="104" t="s">
        <v>4</v>
      </c>
      <c r="J210" s="38" t="s">
        <v>113</v>
      </c>
      <c r="K210" s="38" t="s">
        <v>120</v>
      </c>
    </row>
    <row r="211" spans="1:11" s="45" customFormat="1" ht="31.5" customHeight="1" x14ac:dyDescent="0.25">
      <c r="A211" s="49" t="s">
        <v>119</v>
      </c>
      <c r="B211" s="40" t="s">
        <v>118</v>
      </c>
      <c r="C211" s="374">
        <v>48220000</v>
      </c>
      <c r="D211" s="39">
        <v>2560</v>
      </c>
      <c r="E211" s="39">
        <v>3200</v>
      </c>
      <c r="F211" s="38" t="s">
        <v>7</v>
      </c>
      <c r="G211" s="38" t="s">
        <v>6</v>
      </c>
      <c r="H211" s="38" t="s">
        <v>5</v>
      </c>
      <c r="I211" s="104" t="s">
        <v>4</v>
      </c>
      <c r="J211" s="38" t="s">
        <v>117</v>
      </c>
      <c r="K211" s="38" t="s">
        <v>116</v>
      </c>
    </row>
    <row r="212" spans="1:11" s="45" customFormat="1" ht="31.5" customHeight="1" x14ac:dyDescent="0.25">
      <c r="A212" s="49" t="s">
        <v>115</v>
      </c>
      <c r="B212" s="40" t="s">
        <v>114</v>
      </c>
      <c r="C212" s="374">
        <v>48621000</v>
      </c>
      <c r="D212" s="39">
        <v>21480</v>
      </c>
      <c r="E212" s="39">
        <v>26850</v>
      </c>
      <c r="F212" s="38" t="s">
        <v>7</v>
      </c>
      <c r="G212" s="38" t="s">
        <v>6</v>
      </c>
      <c r="H212" s="38" t="s">
        <v>5</v>
      </c>
      <c r="I212" s="104" t="s">
        <v>4</v>
      </c>
      <c r="J212" s="38" t="s">
        <v>113</v>
      </c>
      <c r="K212" s="38" t="s">
        <v>112</v>
      </c>
    </row>
    <row r="213" spans="1:11" s="45" customFormat="1" ht="47.25" customHeight="1" x14ac:dyDescent="0.25">
      <c r="A213" s="193" t="s">
        <v>487</v>
      </c>
      <c r="B213" s="168" t="s">
        <v>488</v>
      </c>
      <c r="C213" s="366">
        <v>72261000</v>
      </c>
      <c r="D213" s="166">
        <v>51600</v>
      </c>
      <c r="E213" s="166">
        <v>64500</v>
      </c>
      <c r="F213" s="177" t="s">
        <v>32</v>
      </c>
      <c r="G213" s="221" t="s">
        <v>6</v>
      </c>
      <c r="H213" s="221" t="s">
        <v>5</v>
      </c>
      <c r="I213" s="296" t="s">
        <v>4</v>
      </c>
      <c r="J213" s="177" t="s">
        <v>3</v>
      </c>
      <c r="K213" s="177" t="s">
        <v>489</v>
      </c>
    </row>
    <row r="214" spans="1:11" s="45" customFormat="1" ht="47.25" x14ac:dyDescent="0.25">
      <c r="A214" s="193" t="s">
        <v>519</v>
      </c>
      <c r="B214" s="183" t="s">
        <v>619</v>
      </c>
      <c r="C214" s="366">
        <v>72261000</v>
      </c>
      <c r="D214" s="166">
        <v>292000</v>
      </c>
      <c r="E214" s="166">
        <v>365000</v>
      </c>
      <c r="F214" s="177" t="s">
        <v>518</v>
      </c>
      <c r="G214" s="177" t="s">
        <v>6</v>
      </c>
      <c r="H214" s="177" t="s">
        <v>5</v>
      </c>
      <c r="I214" s="269" t="s">
        <v>4</v>
      </c>
      <c r="J214" s="177" t="s">
        <v>20</v>
      </c>
      <c r="K214" s="177" t="s">
        <v>150</v>
      </c>
    </row>
    <row r="215" spans="1:11" s="45" customFormat="1" ht="47.25" x14ac:dyDescent="0.25">
      <c r="A215" s="232" t="s">
        <v>608</v>
      </c>
      <c r="B215" s="168" t="s">
        <v>606</v>
      </c>
      <c r="C215" s="366">
        <v>50332000</v>
      </c>
      <c r="D215" s="166">
        <v>6960</v>
      </c>
      <c r="E215" s="166">
        <v>8700</v>
      </c>
      <c r="F215" s="177" t="s">
        <v>7</v>
      </c>
      <c r="G215" s="177" t="s">
        <v>6</v>
      </c>
      <c r="H215" s="177" t="s">
        <v>5</v>
      </c>
      <c r="I215" s="269" t="s">
        <v>4</v>
      </c>
      <c r="J215" s="177" t="s">
        <v>113</v>
      </c>
      <c r="K215" s="177" t="s">
        <v>607</v>
      </c>
    </row>
    <row r="216" spans="1:11" s="14" customFormat="1" ht="24" customHeight="1" x14ac:dyDescent="0.25">
      <c r="A216" s="19" t="s">
        <v>111</v>
      </c>
      <c r="B216" s="319"/>
      <c r="C216" s="368"/>
      <c r="D216" s="314">
        <f>SUM(D184,D187:D188,D191:D201,D203:D215)</f>
        <v>1959390.2</v>
      </c>
      <c r="E216" s="314">
        <f>SUM(E184,E187:E188,E191:E201,E203:E215)</f>
        <v>2249489</v>
      </c>
      <c r="F216" s="321"/>
      <c r="G216" s="321"/>
      <c r="H216" s="321"/>
      <c r="I216" s="322"/>
      <c r="J216" s="321"/>
      <c r="K216" s="323"/>
    </row>
    <row r="217" spans="1:11" s="14" customFormat="1" ht="17.25" customHeight="1" x14ac:dyDescent="0.25">
      <c r="A217" s="86"/>
      <c r="B217" s="348"/>
      <c r="C217" s="391"/>
      <c r="D217" s="349"/>
      <c r="E217" s="349"/>
      <c r="F217" s="350"/>
      <c r="G217" s="350"/>
      <c r="H217" s="350"/>
      <c r="I217" s="351"/>
      <c r="J217" s="350"/>
      <c r="K217" s="352"/>
    </row>
    <row r="218" spans="1:11" s="14" customFormat="1" ht="24" customHeight="1" x14ac:dyDescent="0.25">
      <c r="A218" s="19" t="s">
        <v>110</v>
      </c>
      <c r="B218" s="333"/>
      <c r="C218" s="368"/>
      <c r="D218" s="320"/>
      <c r="E218" s="320"/>
      <c r="F218" s="321"/>
      <c r="G218" s="321"/>
      <c r="H218" s="321"/>
      <c r="I218" s="322"/>
      <c r="J218" s="321"/>
      <c r="K218" s="323"/>
    </row>
    <row r="219" spans="1:11" s="20" customFormat="1" ht="31.5" customHeight="1" x14ac:dyDescent="0.25">
      <c r="A219" s="339" t="s">
        <v>109</v>
      </c>
      <c r="B219" s="340" t="s">
        <v>108</v>
      </c>
      <c r="C219" s="395">
        <v>79810000</v>
      </c>
      <c r="D219" s="341">
        <v>20080.099999999999</v>
      </c>
      <c r="E219" s="341">
        <v>25100</v>
      </c>
      <c r="F219" s="327" t="s">
        <v>7</v>
      </c>
      <c r="G219" s="328" t="s">
        <v>6</v>
      </c>
      <c r="H219" s="328" t="s">
        <v>5</v>
      </c>
      <c r="I219" s="329" t="s">
        <v>4</v>
      </c>
      <c r="J219" s="328" t="s">
        <v>3</v>
      </c>
      <c r="K219" s="327" t="s">
        <v>107</v>
      </c>
    </row>
    <row r="220" spans="1:11" s="45" customFormat="1" ht="31.5" customHeight="1" x14ac:dyDescent="0.25">
      <c r="A220" s="47" t="s">
        <v>106</v>
      </c>
      <c r="B220" s="44" t="s">
        <v>105</v>
      </c>
      <c r="C220" s="360">
        <v>55311000</v>
      </c>
      <c r="D220" s="225">
        <v>16500</v>
      </c>
      <c r="E220" s="225">
        <v>20625</v>
      </c>
      <c r="F220" s="42" t="s">
        <v>7</v>
      </c>
      <c r="G220" s="37" t="s">
        <v>6</v>
      </c>
      <c r="H220" s="37" t="s">
        <v>5</v>
      </c>
      <c r="I220" s="262" t="s">
        <v>4</v>
      </c>
      <c r="J220" s="37" t="s">
        <v>3</v>
      </c>
      <c r="K220" s="42" t="s">
        <v>104</v>
      </c>
    </row>
    <row r="221" spans="1:11" s="45" customFormat="1" ht="31.5" customHeight="1" x14ac:dyDescent="0.25">
      <c r="A221" s="204" t="s">
        <v>434</v>
      </c>
      <c r="B221" s="222"/>
      <c r="C221" s="408"/>
      <c r="D221" s="206">
        <v>16900</v>
      </c>
      <c r="E221" s="206">
        <v>21125</v>
      </c>
      <c r="F221" s="223"/>
      <c r="G221" s="224"/>
      <c r="H221" s="224"/>
      <c r="I221" s="287"/>
      <c r="J221" s="224"/>
      <c r="K221" s="223"/>
    </row>
    <row r="222" spans="1:11" s="45" customFormat="1" ht="31.5" customHeight="1" x14ac:dyDescent="0.25">
      <c r="A222" s="41" t="s">
        <v>103</v>
      </c>
      <c r="B222" s="44" t="s">
        <v>102</v>
      </c>
      <c r="C222" s="409" t="s">
        <v>520</v>
      </c>
      <c r="D222" s="43">
        <v>10400</v>
      </c>
      <c r="E222" s="43">
        <v>13000</v>
      </c>
      <c r="F222" s="42" t="s">
        <v>7</v>
      </c>
      <c r="G222" s="37" t="s">
        <v>6</v>
      </c>
      <c r="H222" s="37" t="s">
        <v>5</v>
      </c>
      <c r="I222" s="262" t="s">
        <v>4</v>
      </c>
      <c r="J222" s="37" t="s">
        <v>3</v>
      </c>
      <c r="K222" s="42" t="s">
        <v>93</v>
      </c>
    </row>
    <row r="223" spans="1:11" s="45" customFormat="1" ht="31.5" customHeight="1" x14ac:dyDescent="0.25">
      <c r="A223" s="41" t="s">
        <v>101</v>
      </c>
      <c r="B223" s="44" t="s">
        <v>100</v>
      </c>
      <c r="C223" s="360">
        <v>15900000</v>
      </c>
      <c r="D223" s="43">
        <v>7000</v>
      </c>
      <c r="E223" s="43">
        <v>8750</v>
      </c>
      <c r="F223" s="42" t="s">
        <v>7</v>
      </c>
      <c r="G223" s="37" t="s">
        <v>6</v>
      </c>
      <c r="H223" s="37" t="s">
        <v>5</v>
      </c>
      <c r="I223" s="262" t="s">
        <v>4</v>
      </c>
      <c r="J223" s="37" t="s">
        <v>3</v>
      </c>
      <c r="K223" s="42" t="s">
        <v>93</v>
      </c>
    </row>
    <row r="224" spans="1:11" s="45" customFormat="1" ht="31.5" customHeight="1" x14ac:dyDescent="0.25">
      <c r="A224" s="41" t="s">
        <v>99</v>
      </c>
      <c r="B224" s="44" t="s">
        <v>98</v>
      </c>
      <c r="C224" s="360">
        <v>15800000</v>
      </c>
      <c r="D224" s="43">
        <v>5000</v>
      </c>
      <c r="E224" s="43">
        <v>6250</v>
      </c>
      <c r="F224" s="42" t="s">
        <v>7</v>
      </c>
      <c r="G224" s="37" t="s">
        <v>6</v>
      </c>
      <c r="H224" s="37" t="s">
        <v>5</v>
      </c>
      <c r="I224" s="262" t="s">
        <v>4</v>
      </c>
      <c r="J224" s="37" t="s">
        <v>3</v>
      </c>
      <c r="K224" s="42" t="s">
        <v>57</v>
      </c>
    </row>
    <row r="225" spans="1:11" s="45" customFormat="1" ht="31.5" customHeight="1" x14ac:dyDescent="0.25">
      <c r="A225" s="41" t="s">
        <v>97</v>
      </c>
      <c r="B225" s="44" t="s">
        <v>96</v>
      </c>
      <c r="C225" s="360">
        <v>55100000</v>
      </c>
      <c r="D225" s="43">
        <v>10500</v>
      </c>
      <c r="E225" s="43">
        <v>13125</v>
      </c>
      <c r="F225" s="42" t="s">
        <v>7</v>
      </c>
      <c r="G225" s="37" t="s">
        <v>6</v>
      </c>
      <c r="H225" s="37" t="s">
        <v>5</v>
      </c>
      <c r="I225" s="262" t="s">
        <v>4</v>
      </c>
      <c r="J225" s="37" t="s">
        <v>3</v>
      </c>
      <c r="K225" s="42" t="s">
        <v>57</v>
      </c>
    </row>
    <row r="226" spans="1:11" s="45" customFormat="1" ht="31.5" customHeight="1" x14ac:dyDescent="0.25">
      <c r="A226" s="35" t="s">
        <v>95</v>
      </c>
      <c r="B226" s="34" t="s">
        <v>94</v>
      </c>
      <c r="C226" s="373">
        <v>55312000</v>
      </c>
      <c r="D226" s="33">
        <v>10000</v>
      </c>
      <c r="E226" s="33">
        <v>12500</v>
      </c>
      <c r="F226" s="32" t="s">
        <v>7</v>
      </c>
      <c r="G226" s="37" t="s">
        <v>6</v>
      </c>
      <c r="H226" s="37" t="s">
        <v>5</v>
      </c>
      <c r="I226" s="262" t="s">
        <v>4</v>
      </c>
      <c r="J226" s="22" t="s">
        <v>3</v>
      </c>
      <c r="K226" s="32" t="s">
        <v>93</v>
      </c>
    </row>
    <row r="227" spans="1:11" s="45" customFormat="1" ht="31.5" customHeight="1" x14ac:dyDescent="0.25">
      <c r="A227" s="25" t="s">
        <v>92</v>
      </c>
      <c r="B227" s="24" t="s">
        <v>91</v>
      </c>
      <c r="C227" s="365">
        <v>55520000</v>
      </c>
      <c r="D227" s="23">
        <v>25000</v>
      </c>
      <c r="E227" s="23">
        <v>31250</v>
      </c>
      <c r="F227" s="21" t="s">
        <v>7</v>
      </c>
      <c r="G227" s="37" t="s">
        <v>6</v>
      </c>
      <c r="H227" s="37" t="s">
        <v>5</v>
      </c>
      <c r="I227" s="262" t="s">
        <v>4</v>
      </c>
      <c r="J227" s="21" t="s">
        <v>3</v>
      </c>
      <c r="K227" s="21" t="s">
        <v>90</v>
      </c>
    </row>
    <row r="228" spans="1:11" s="45" customFormat="1" ht="31.5" customHeight="1" x14ac:dyDescent="0.25">
      <c r="A228" s="25" t="s">
        <v>89</v>
      </c>
      <c r="B228" s="24" t="s">
        <v>88</v>
      </c>
      <c r="C228" s="365">
        <v>79953000</v>
      </c>
      <c r="D228" s="23">
        <v>20000</v>
      </c>
      <c r="E228" s="23">
        <v>25000</v>
      </c>
      <c r="F228" s="21" t="s">
        <v>7</v>
      </c>
      <c r="G228" s="37" t="s">
        <v>6</v>
      </c>
      <c r="H228" s="37" t="s">
        <v>5</v>
      </c>
      <c r="I228" s="262" t="s">
        <v>4</v>
      </c>
      <c r="J228" s="21" t="s">
        <v>54</v>
      </c>
      <c r="K228" s="21" t="s">
        <v>87</v>
      </c>
    </row>
    <row r="229" spans="1:11" s="45" customFormat="1" ht="31.5" customHeight="1" x14ac:dyDescent="0.25">
      <c r="A229" s="25" t="s">
        <v>86</v>
      </c>
      <c r="B229" s="24" t="s">
        <v>85</v>
      </c>
      <c r="C229" s="365">
        <v>79521000</v>
      </c>
      <c r="D229" s="23">
        <v>6000</v>
      </c>
      <c r="E229" s="23">
        <v>7500</v>
      </c>
      <c r="F229" s="21" t="s">
        <v>7</v>
      </c>
      <c r="G229" s="37" t="s">
        <v>6</v>
      </c>
      <c r="H229" s="37" t="s">
        <v>5</v>
      </c>
      <c r="I229" s="262" t="s">
        <v>4</v>
      </c>
      <c r="J229" s="21" t="s">
        <v>3</v>
      </c>
      <c r="K229" s="21" t="s">
        <v>63</v>
      </c>
    </row>
    <row r="230" spans="1:11" s="45" customFormat="1" ht="31.5" customHeight="1" x14ac:dyDescent="0.25">
      <c r="A230" s="25" t="s">
        <v>84</v>
      </c>
      <c r="B230" s="24" t="s">
        <v>83</v>
      </c>
      <c r="C230" s="365">
        <v>63000000</v>
      </c>
      <c r="D230" s="23">
        <v>6100</v>
      </c>
      <c r="E230" s="23">
        <v>7625</v>
      </c>
      <c r="F230" s="21" t="s">
        <v>7</v>
      </c>
      <c r="G230" s="37" t="s">
        <v>6</v>
      </c>
      <c r="H230" s="37" t="s">
        <v>5</v>
      </c>
      <c r="I230" s="262" t="s">
        <v>4</v>
      </c>
      <c r="J230" s="21" t="s">
        <v>3</v>
      </c>
      <c r="K230" s="21" t="s">
        <v>57</v>
      </c>
    </row>
    <row r="231" spans="1:11" s="45" customFormat="1" ht="31.5" customHeight="1" x14ac:dyDescent="0.25">
      <c r="A231" s="25" t="s">
        <v>82</v>
      </c>
      <c r="B231" s="24" t="s">
        <v>81</v>
      </c>
      <c r="C231" s="365">
        <v>92600000</v>
      </c>
      <c r="D231" s="23">
        <v>4000</v>
      </c>
      <c r="E231" s="23">
        <v>5000</v>
      </c>
      <c r="F231" s="21" t="s">
        <v>7</v>
      </c>
      <c r="G231" s="37" t="s">
        <v>6</v>
      </c>
      <c r="H231" s="37" t="s">
        <v>5</v>
      </c>
      <c r="I231" s="262" t="s">
        <v>4</v>
      </c>
      <c r="J231" s="21" t="s">
        <v>36</v>
      </c>
      <c r="K231" s="21" t="s">
        <v>80</v>
      </c>
    </row>
    <row r="232" spans="1:11" s="45" customFormat="1" ht="31.5" customHeight="1" x14ac:dyDescent="0.25">
      <c r="A232" s="25" t="s">
        <v>79</v>
      </c>
      <c r="B232" s="24" t="s">
        <v>78</v>
      </c>
      <c r="C232" s="365">
        <v>79310000</v>
      </c>
      <c r="D232" s="23">
        <v>12500</v>
      </c>
      <c r="E232" s="23">
        <v>15625</v>
      </c>
      <c r="F232" s="21" t="s">
        <v>7</v>
      </c>
      <c r="G232" s="37" t="s">
        <v>6</v>
      </c>
      <c r="H232" s="37" t="s">
        <v>5</v>
      </c>
      <c r="I232" s="262" t="s">
        <v>4</v>
      </c>
      <c r="J232" s="21" t="s">
        <v>3</v>
      </c>
      <c r="K232" s="21" t="s">
        <v>77</v>
      </c>
    </row>
    <row r="233" spans="1:11" s="45" customFormat="1" ht="31.5" customHeight="1" x14ac:dyDescent="0.25">
      <c r="A233" s="25" t="s">
        <v>76</v>
      </c>
      <c r="B233" s="24" t="s">
        <v>75</v>
      </c>
      <c r="C233" s="365">
        <v>79341000</v>
      </c>
      <c r="D233" s="23">
        <v>7700</v>
      </c>
      <c r="E233" s="23">
        <v>9625</v>
      </c>
      <c r="F233" s="21" t="s">
        <v>7</v>
      </c>
      <c r="G233" s="37" t="s">
        <v>6</v>
      </c>
      <c r="H233" s="37" t="s">
        <v>5</v>
      </c>
      <c r="I233" s="262" t="s">
        <v>4</v>
      </c>
      <c r="J233" s="21" t="s">
        <v>3</v>
      </c>
      <c r="K233" s="21" t="s">
        <v>57</v>
      </c>
    </row>
    <row r="234" spans="1:11" s="45" customFormat="1" ht="31.5" customHeight="1" x14ac:dyDescent="0.25">
      <c r="A234" s="25" t="s">
        <v>74</v>
      </c>
      <c r="B234" s="24" t="s">
        <v>73</v>
      </c>
      <c r="C234" s="365">
        <v>79211100</v>
      </c>
      <c r="D234" s="23">
        <v>9600</v>
      </c>
      <c r="E234" s="23">
        <v>12000</v>
      </c>
      <c r="F234" s="21" t="s">
        <v>7</v>
      </c>
      <c r="G234" s="37" t="s">
        <v>6</v>
      </c>
      <c r="H234" s="37" t="s">
        <v>5</v>
      </c>
      <c r="I234" s="262" t="s">
        <v>4</v>
      </c>
      <c r="J234" s="21" t="s">
        <v>72</v>
      </c>
      <c r="K234" s="21" t="s">
        <v>71</v>
      </c>
    </row>
    <row r="235" spans="1:11" s="45" customFormat="1" ht="31.5" customHeight="1" x14ac:dyDescent="0.25">
      <c r="A235" s="308" t="s">
        <v>70</v>
      </c>
      <c r="B235" s="24" t="s">
        <v>69</v>
      </c>
      <c r="C235" s="406">
        <v>24955000</v>
      </c>
      <c r="D235" s="23">
        <v>8500</v>
      </c>
      <c r="E235" s="23">
        <v>10625</v>
      </c>
      <c r="F235" s="21" t="s">
        <v>7</v>
      </c>
      <c r="G235" s="37" t="s">
        <v>6</v>
      </c>
      <c r="H235" s="37" t="s">
        <v>5</v>
      </c>
      <c r="I235" s="262" t="s">
        <v>4</v>
      </c>
      <c r="J235" s="21" t="s">
        <v>3</v>
      </c>
      <c r="K235" s="21" t="s">
        <v>60</v>
      </c>
    </row>
    <row r="236" spans="1:11" s="45" customFormat="1" ht="31.5" customHeight="1" x14ac:dyDescent="0.25">
      <c r="A236" s="25" t="s">
        <v>68</v>
      </c>
      <c r="B236" s="24" t="s">
        <v>67</v>
      </c>
      <c r="C236" s="365">
        <v>55500000</v>
      </c>
      <c r="D236" s="23">
        <v>16000</v>
      </c>
      <c r="E236" s="23">
        <v>18080</v>
      </c>
      <c r="F236" s="21" t="s">
        <v>7</v>
      </c>
      <c r="G236" s="37" t="s">
        <v>6</v>
      </c>
      <c r="H236" s="37" t="s">
        <v>5</v>
      </c>
      <c r="I236" s="262" t="s">
        <v>4</v>
      </c>
      <c r="J236" s="21" t="s">
        <v>3</v>
      </c>
      <c r="K236" s="21" t="s">
        <v>66</v>
      </c>
    </row>
    <row r="237" spans="1:11" s="45" customFormat="1" ht="31.5" customHeight="1" x14ac:dyDescent="0.25">
      <c r="A237" s="308" t="s">
        <v>65</v>
      </c>
      <c r="B237" s="24" t="s">
        <v>64</v>
      </c>
      <c r="C237" s="406">
        <v>39522530</v>
      </c>
      <c r="D237" s="170">
        <v>10500</v>
      </c>
      <c r="E237" s="170">
        <v>13125</v>
      </c>
      <c r="F237" s="21" t="s">
        <v>7</v>
      </c>
      <c r="G237" s="37" t="s">
        <v>6</v>
      </c>
      <c r="H237" s="37" t="s">
        <v>5</v>
      </c>
      <c r="I237" s="262" t="s">
        <v>4</v>
      </c>
      <c r="J237" s="21" t="s">
        <v>3</v>
      </c>
      <c r="K237" s="21" t="s">
        <v>63</v>
      </c>
    </row>
    <row r="238" spans="1:11" s="45" customFormat="1" ht="31.5" customHeight="1" x14ac:dyDescent="0.25">
      <c r="A238" s="165" t="s">
        <v>434</v>
      </c>
      <c r="B238" s="24"/>
      <c r="C238" s="365"/>
      <c r="D238" s="166">
        <v>11000</v>
      </c>
      <c r="E238" s="166">
        <v>13750</v>
      </c>
      <c r="F238" s="21"/>
      <c r="G238" s="37"/>
      <c r="H238" s="37"/>
      <c r="I238" s="262"/>
      <c r="J238" s="21"/>
      <c r="K238" s="21"/>
    </row>
    <row r="239" spans="1:11" s="45" customFormat="1" ht="31.5" customHeight="1" x14ac:dyDescent="0.25">
      <c r="A239" s="25" t="s">
        <v>62</v>
      </c>
      <c r="B239" s="24" t="s">
        <v>61</v>
      </c>
      <c r="C239" s="365">
        <v>32321200</v>
      </c>
      <c r="D239" s="23">
        <v>13200</v>
      </c>
      <c r="E239" s="23">
        <v>16500</v>
      </c>
      <c r="F239" s="21" t="s">
        <v>7</v>
      </c>
      <c r="G239" s="37" t="s">
        <v>6</v>
      </c>
      <c r="H239" s="37" t="s">
        <v>5</v>
      </c>
      <c r="I239" s="262" t="s">
        <v>4</v>
      </c>
      <c r="J239" s="21" t="s">
        <v>3</v>
      </c>
      <c r="K239" s="21" t="s">
        <v>60</v>
      </c>
    </row>
    <row r="240" spans="1:11" s="45" customFormat="1" ht="31.5" customHeight="1" x14ac:dyDescent="0.25">
      <c r="A240" s="25" t="s">
        <v>59</v>
      </c>
      <c r="B240" s="24" t="s">
        <v>58</v>
      </c>
      <c r="C240" s="365">
        <v>72200000</v>
      </c>
      <c r="D240" s="23">
        <v>7500</v>
      </c>
      <c r="E240" s="23">
        <v>9375</v>
      </c>
      <c r="F240" s="21" t="s">
        <v>7</v>
      </c>
      <c r="G240" s="37" t="s">
        <v>6</v>
      </c>
      <c r="H240" s="37" t="s">
        <v>5</v>
      </c>
      <c r="I240" s="262" t="s">
        <v>4</v>
      </c>
      <c r="J240" s="21" t="s">
        <v>3</v>
      </c>
      <c r="K240" s="21" t="s">
        <v>57</v>
      </c>
    </row>
    <row r="241" spans="1:11" s="45" customFormat="1" ht="31.5" customHeight="1" x14ac:dyDescent="0.25">
      <c r="A241" s="25" t="s">
        <v>56</v>
      </c>
      <c r="B241" s="226" t="s">
        <v>55</v>
      </c>
      <c r="C241" s="410">
        <v>44212320</v>
      </c>
      <c r="D241" s="191">
        <v>8200</v>
      </c>
      <c r="E241" s="191">
        <v>10250</v>
      </c>
      <c r="F241" s="192" t="s">
        <v>7</v>
      </c>
      <c r="G241" s="173" t="s">
        <v>6</v>
      </c>
      <c r="H241" s="173" t="s">
        <v>5</v>
      </c>
      <c r="I241" s="265" t="s">
        <v>4</v>
      </c>
      <c r="J241" s="192" t="s">
        <v>54</v>
      </c>
      <c r="K241" s="192" t="s">
        <v>53</v>
      </c>
    </row>
    <row r="242" spans="1:11" s="45" customFormat="1" ht="47.25" customHeight="1" x14ac:dyDescent="0.25">
      <c r="A242" s="193" t="s">
        <v>491</v>
      </c>
      <c r="B242" s="168" t="s">
        <v>67</v>
      </c>
      <c r="C242" s="366">
        <v>55500000</v>
      </c>
      <c r="D242" s="166">
        <v>15000</v>
      </c>
      <c r="E242" s="166">
        <v>16950</v>
      </c>
      <c r="F242" s="177" t="s">
        <v>7</v>
      </c>
      <c r="G242" s="177" t="s">
        <v>6</v>
      </c>
      <c r="H242" s="177" t="s">
        <v>5</v>
      </c>
      <c r="I242" s="269" t="s">
        <v>4</v>
      </c>
      <c r="J242" s="177" t="s">
        <v>3</v>
      </c>
      <c r="K242" s="177" t="s">
        <v>492</v>
      </c>
    </row>
    <row r="243" spans="1:11" s="45" customFormat="1" ht="47.25" customHeight="1" x14ac:dyDescent="0.25">
      <c r="A243" s="193" t="s">
        <v>505</v>
      </c>
      <c r="B243" s="168" t="s">
        <v>506</v>
      </c>
      <c r="C243" s="366">
        <v>79952000</v>
      </c>
      <c r="D243" s="166">
        <v>24000</v>
      </c>
      <c r="E243" s="166">
        <v>30000</v>
      </c>
      <c r="F243" s="177" t="s">
        <v>7</v>
      </c>
      <c r="G243" s="177" t="s">
        <v>6</v>
      </c>
      <c r="H243" s="177" t="s">
        <v>5</v>
      </c>
      <c r="I243" s="269" t="s">
        <v>4</v>
      </c>
      <c r="J243" s="177" t="s">
        <v>3</v>
      </c>
      <c r="K243" s="177" t="s">
        <v>507</v>
      </c>
    </row>
    <row r="244" spans="1:11" s="14" customFormat="1" ht="24" customHeight="1" x14ac:dyDescent="0.25">
      <c r="A244" s="19" t="s">
        <v>52</v>
      </c>
      <c r="B244" s="333"/>
      <c r="C244" s="368"/>
      <c r="D244" s="320">
        <f>SUM(D219,D221:D236,D238:D243)</f>
        <v>274180.09999999998</v>
      </c>
      <c r="E244" s="320">
        <f>SUM(E219,E221:E236,E238:E243)</f>
        <v>339005</v>
      </c>
      <c r="F244" s="321"/>
      <c r="G244" s="321"/>
      <c r="H244" s="321"/>
      <c r="I244" s="322"/>
      <c r="J244" s="321"/>
      <c r="K244" s="323"/>
    </row>
    <row r="245" spans="1:11" s="14" customFormat="1" ht="17.25" customHeight="1" x14ac:dyDescent="0.25">
      <c r="A245" s="86"/>
      <c r="B245" s="348"/>
      <c r="C245" s="391"/>
      <c r="D245" s="349"/>
      <c r="E245" s="349"/>
      <c r="F245" s="350"/>
      <c r="G245" s="350"/>
      <c r="H245" s="350"/>
      <c r="I245" s="351"/>
      <c r="J245" s="350"/>
      <c r="K245" s="352"/>
    </row>
    <row r="246" spans="1:11" s="14" customFormat="1" ht="24" customHeight="1" x14ac:dyDescent="0.25">
      <c r="A246" s="19" t="s">
        <v>584</v>
      </c>
      <c r="B246" s="333"/>
      <c r="C246" s="368"/>
      <c r="D246" s="320"/>
      <c r="E246" s="320"/>
      <c r="F246" s="321"/>
      <c r="G246" s="321"/>
      <c r="H246" s="321"/>
      <c r="I246" s="322"/>
      <c r="J246" s="321"/>
      <c r="K246" s="323"/>
    </row>
    <row r="247" spans="1:11" s="20" customFormat="1" ht="31.5" customHeight="1" x14ac:dyDescent="0.25">
      <c r="A247" s="324" t="s">
        <v>51</v>
      </c>
      <c r="B247" s="331" t="s">
        <v>50</v>
      </c>
      <c r="C247" s="395">
        <v>45214100</v>
      </c>
      <c r="D247" s="332">
        <v>2000000</v>
      </c>
      <c r="E247" s="332">
        <v>2500000</v>
      </c>
      <c r="F247" s="327" t="s">
        <v>32</v>
      </c>
      <c r="G247" s="328" t="s">
        <v>6</v>
      </c>
      <c r="H247" s="328" t="s">
        <v>5</v>
      </c>
      <c r="I247" s="329" t="s">
        <v>49</v>
      </c>
      <c r="J247" s="328" t="s">
        <v>3</v>
      </c>
      <c r="K247" s="327" t="s">
        <v>2</v>
      </c>
    </row>
    <row r="248" spans="1:11" s="20" customFormat="1" ht="31.5" customHeight="1" x14ac:dyDescent="0.25">
      <c r="A248" s="41" t="s">
        <v>48</v>
      </c>
      <c r="B248" s="44" t="s">
        <v>47</v>
      </c>
      <c r="C248" s="360">
        <v>71314200</v>
      </c>
      <c r="D248" s="43">
        <v>10560</v>
      </c>
      <c r="E248" s="43">
        <v>13200</v>
      </c>
      <c r="F248" s="42" t="s">
        <v>7</v>
      </c>
      <c r="G248" s="37" t="s">
        <v>6</v>
      </c>
      <c r="H248" s="37" t="s">
        <v>5</v>
      </c>
      <c r="I248" s="262" t="s">
        <v>4</v>
      </c>
      <c r="J248" s="37" t="s">
        <v>40</v>
      </c>
      <c r="K248" s="42" t="s">
        <v>39</v>
      </c>
    </row>
    <row r="249" spans="1:11" s="20" customFormat="1" ht="47.25" customHeight="1" x14ac:dyDescent="0.25">
      <c r="A249" s="41" t="s">
        <v>46</v>
      </c>
      <c r="B249" s="44" t="s">
        <v>45</v>
      </c>
      <c r="C249" s="360">
        <v>71310000</v>
      </c>
      <c r="D249" s="43">
        <v>13264</v>
      </c>
      <c r="E249" s="43">
        <v>16580</v>
      </c>
      <c r="F249" s="42" t="s">
        <v>7</v>
      </c>
      <c r="G249" s="37" t="s">
        <v>6</v>
      </c>
      <c r="H249" s="37" t="s">
        <v>5</v>
      </c>
      <c r="I249" s="262" t="s">
        <v>4</v>
      </c>
      <c r="J249" s="37" t="s">
        <v>40</v>
      </c>
      <c r="K249" s="42" t="s">
        <v>39</v>
      </c>
    </row>
    <row r="250" spans="1:11" s="20" customFormat="1" ht="47.25" customHeight="1" x14ac:dyDescent="0.25">
      <c r="A250" s="41" t="s">
        <v>44</v>
      </c>
      <c r="B250" s="44" t="s">
        <v>43</v>
      </c>
      <c r="C250" s="360">
        <v>71320000</v>
      </c>
      <c r="D250" s="43">
        <v>5520</v>
      </c>
      <c r="E250" s="43">
        <v>6900</v>
      </c>
      <c r="F250" s="42" t="s">
        <v>7</v>
      </c>
      <c r="G250" s="37" t="s">
        <v>6</v>
      </c>
      <c r="H250" s="37" t="s">
        <v>5</v>
      </c>
      <c r="I250" s="262" t="s">
        <v>4</v>
      </c>
      <c r="J250" s="37" t="s">
        <v>40</v>
      </c>
      <c r="K250" s="42" t="s">
        <v>39</v>
      </c>
    </row>
    <row r="251" spans="1:11" s="20" customFormat="1" ht="47.25" customHeight="1" x14ac:dyDescent="0.25">
      <c r="A251" s="41" t="s">
        <v>42</v>
      </c>
      <c r="B251" s="40" t="s">
        <v>41</v>
      </c>
      <c r="C251" s="374">
        <v>71355000</v>
      </c>
      <c r="D251" s="39">
        <v>3200</v>
      </c>
      <c r="E251" s="39">
        <v>4000</v>
      </c>
      <c r="F251" s="38" t="s">
        <v>7</v>
      </c>
      <c r="G251" s="37" t="s">
        <v>6</v>
      </c>
      <c r="H251" s="36" t="s">
        <v>5</v>
      </c>
      <c r="I251" s="103" t="s">
        <v>4</v>
      </c>
      <c r="J251" s="22" t="s">
        <v>40</v>
      </c>
      <c r="K251" s="32" t="s">
        <v>39</v>
      </c>
    </row>
    <row r="252" spans="1:11" s="20" customFormat="1" ht="47.25" customHeight="1" x14ac:dyDescent="0.25">
      <c r="A252" s="35" t="s">
        <v>38</v>
      </c>
      <c r="B252" s="34" t="s">
        <v>37</v>
      </c>
      <c r="C252" s="373">
        <v>72211000</v>
      </c>
      <c r="D252" s="33">
        <v>23280</v>
      </c>
      <c r="E252" s="33">
        <v>29100</v>
      </c>
      <c r="F252" s="32" t="s">
        <v>7</v>
      </c>
      <c r="G252" s="22" t="s">
        <v>6</v>
      </c>
      <c r="H252" s="22" t="s">
        <v>5</v>
      </c>
      <c r="I252" s="272" t="s">
        <v>4</v>
      </c>
      <c r="J252" s="22" t="s">
        <v>36</v>
      </c>
      <c r="K252" s="32" t="s">
        <v>35</v>
      </c>
    </row>
    <row r="253" spans="1:11" s="20" customFormat="1" ht="31.5" customHeight="1" x14ac:dyDescent="0.25">
      <c r="A253" s="25" t="s">
        <v>34</v>
      </c>
      <c r="B253" s="24" t="s">
        <v>33</v>
      </c>
      <c r="C253" s="365">
        <v>71247000</v>
      </c>
      <c r="D253" s="23">
        <v>48000</v>
      </c>
      <c r="E253" s="23">
        <v>60000</v>
      </c>
      <c r="F253" s="21" t="s">
        <v>32</v>
      </c>
      <c r="G253" s="22" t="s">
        <v>6</v>
      </c>
      <c r="H253" s="22" t="s">
        <v>5</v>
      </c>
      <c r="I253" s="272" t="s">
        <v>4</v>
      </c>
      <c r="J253" s="21" t="s">
        <v>3</v>
      </c>
      <c r="K253" s="21" t="s">
        <v>2</v>
      </c>
    </row>
    <row r="254" spans="1:11" s="20" customFormat="1" ht="47.25" customHeight="1" x14ac:dyDescent="0.25">
      <c r="A254" s="25" t="s">
        <v>31</v>
      </c>
      <c r="B254" s="24" t="s">
        <v>30</v>
      </c>
      <c r="C254" s="365">
        <v>45331110</v>
      </c>
      <c r="D254" s="170">
        <v>30000</v>
      </c>
      <c r="E254" s="170">
        <v>37500</v>
      </c>
      <c r="F254" s="21" t="s">
        <v>7</v>
      </c>
      <c r="G254" s="31" t="s">
        <v>6</v>
      </c>
      <c r="H254" s="31" t="s">
        <v>5</v>
      </c>
      <c r="I254" s="277" t="s">
        <v>4</v>
      </c>
      <c r="J254" s="21" t="s">
        <v>3</v>
      </c>
      <c r="K254" s="189" t="s">
        <v>29</v>
      </c>
    </row>
    <row r="255" spans="1:11" s="20" customFormat="1" ht="31.5" customHeight="1" x14ac:dyDescent="0.25">
      <c r="A255" s="187" t="s">
        <v>434</v>
      </c>
      <c r="B255" s="185"/>
      <c r="C255" s="411"/>
      <c r="D255" s="188">
        <v>6000</v>
      </c>
      <c r="E255" s="188">
        <v>7500</v>
      </c>
      <c r="F255" s="186"/>
      <c r="G255" s="21"/>
      <c r="H255" s="21"/>
      <c r="I255" s="266"/>
      <c r="J255" s="186"/>
      <c r="K255" s="190" t="s">
        <v>127</v>
      </c>
    </row>
    <row r="256" spans="1:11" s="20" customFormat="1" ht="31.5" customHeight="1" x14ac:dyDescent="0.25">
      <c r="A256" s="306" t="s">
        <v>28</v>
      </c>
      <c r="B256" s="307" t="s">
        <v>27</v>
      </c>
      <c r="C256" s="412">
        <v>45421000</v>
      </c>
      <c r="D256" s="28">
        <v>4000</v>
      </c>
      <c r="E256" s="28">
        <v>5000</v>
      </c>
      <c r="F256" s="304" t="s">
        <v>7</v>
      </c>
      <c r="G256" s="27" t="s">
        <v>6</v>
      </c>
      <c r="H256" s="27" t="s">
        <v>5</v>
      </c>
      <c r="I256" s="267" t="s">
        <v>4</v>
      </c>
      <c r="J256" s="303" t="s">
        <v>3</v>
      </c>
      <c r="K256" s="303" t="s">
        <v>26</v>
      </c>
    </row>
    <row r="257" spans="1:11" s="20" customFormat="1" ht="31.5" customHeight="1" x14ac:dyDescent="0.25">
      <c r="A257" s="187" t="s">
        <v>434</v>
      </c>
      <c r="B257" s="305" t="s">
        <v>575</v>
      </c>
      <c r="C257" s="411"/>
      <c r="D257" s="231"/>
      <c r="E257" s="231"/>
      <c r="F257" s="21"/>
      <c r="G257" s="21"/>
      <c r="H257" s="21"/>
      <c r="I257" s="266"/>
      <c r="J257" s="190" t="s">
        <v>20</v>
      </c>
      <c r="K257" s="190" t="s">
        <v>573</v>
      </c>
    </row>
    <row r="258" spans="1:11" s="20" customFormat="1" ht="31.5" customHeight="1" x14ac:dyDescent="0.25">
      <c r="A258" s="25" t="s">
        <v>25</v>
      </c>
      <c r="B258" s="24" t="s">
        <v>24</v>
      </c>
      <c r="C258" s="365">
        <v>45421000</v>
      </c>
      <c r="D258" s="23">
        <v>9600</v>
      </c>
      <c r="E258" s="23">
        <v>12000</v>
      </c>
      <c r="F258" s="186" t="s">
        <v>7</v>
      </c>
      <c r="G258" s="21" t="s">
        <v>6</v>
      </c>
      <c r="H258" s="21" t="s">
        <v>5</v>
      </c>
      <c r="I258" s="266" t="s">
        <v>4</v>
      </c>
      <c r="J258" s="189" t="s">
        <v>3</v>
      </c>
      <c r="K258" s="189" t="s">
        <v>23</v>
      </c>
    </row>
    <row r="259" spans="1:11" s="20" customFormat="1" ht="31.5" customHeight="1" x14ac:dyDescent="0.25">
      <c r="A259" s="187" t="s">
        <v>434</v>
      </c>
      <c r="B259" s="24"/>
      <c r="C259" s="365"/>
      <c r="D259" s="23"/>
      <c r="E259" s="23"/>
      <c r="F259" s="186"/>
      <c r="G259" s="21"/>
      <c r="H259" s="21"/>
      <c r="I259" s="266"/>
      <c r="J259" s="177" t="s">
        <v>20</v>
      </c>
      <c r="K259" s="177" t="s">
        <v>574</v>
      </c>
    </row>
    <row r="260" spans="1:11" s="20" customFormat="1" ht="31.5" x14ac:dyDescent="0.25">
      <c r="A260" s="25" t="s">
        <v>22</v>
      </c>
      <c r="B260" s="24" t="s">
        <v>21</v>
      </c>
      <c r="C260" s="365">
        <v>45421000</v>
      </c>
      <c r="D260" s="23">
        <v>14100</v>
      </c>
      <c r="E260" s="23">
        <v>17625</v>
      </c>
      <c r="F260" s="21" t="s">
        <v>7</v>
      </c>
      <c r="G260" s="21" t="s">
        <v>6</v>
      </c>
      <c r="H260" s="21" t="s">
        <v>5</v>
      </c>
      <c r="I260" s="266" t="s">
        <v>4</v>
      </c>
      <c r="J260" s="21" t="s">
        <v>20</v>
      </c>
      <c r="K260" s="189" t="s">
        <v>19</v>
      </c>
    </row>
    <row r="261" spans="1:11" s="20" customFormat="1" ht="31.5" x14ac:dyDescent="0.25">
      <c r="A261" s="187" t="s">
        <v>434</v>
      </c>
      <c r="B261" s="24"/>
      <c r="C261" s="365"/>
      <c r="D261" s="23"/>
      <c r="E261" s="23"/>
      <c r="F261" s="21"/>
      <c r="G261" s="27"/>
      <c r="H261" s="27"/>
      <c r="I261" s="267"/>
      <c r="J261" s="21"/>
      <c r="K261" s="177" t="s">
        <v>596</v>
      </c>
    </row>
    <row r="262" spans="1:11" s="20" customFormat="1" ht="31.5" x14ac:dyDescent="0.25">
      <c r="A262" s="25" t="s">
        <v>18</v>
      </c>
      <c r="B262" s="24" t="s">
        <v>17</v>
      </c>
      <c r="C262" s="365">
        <v>44221200</v>
      </c>
      <c r="D262" s="23">
        <v>8000</v>
      </c>
      <c r="E262" s="23">
        <v>10000</v>
      </c>
      <c r="F262" s="21" t="s">
        <v>7</v>
      </c>
      <c r="G262" s="31" t="s">
        <v>6</v>
      </c>
      <c r="H262" s="31" t="s">
        <v>5</v>
      </c>
      <c r="I262" s="277" t="s">
        <v>4</v>
      </c>
      <c r="J262" s="21" t="s">
        <v>3</v>
      </c>
      <c r="K262" s="21" t="s">
        <v>16</v>
      </c>
    </row>
    <row r="263" spans="1:11" s="20" customFormat="1" ht="31.5" x14ac:dyDescent="0.25">
      <c r="A263" s="30" t="s">
        <v>15</v>
      </c>
      <c r="B263" s="29" t="s">
        <v>14</v>
      </c>
      <c r="C263" s="413">
        <v>42996000</v>
      </c>
      <c r="D263" s="28">
        <v>19400</v>
      </c>
      <c r="E263" s="28">
        <v>24250</v>
      </c>
      <c r="F263" s="26" t="s">
        <v>7</v>
      </c>
      <c r="G263" s="27" t="s">
        <v>6</v>
      </c>
      <c r="H263" s="27" t="s">
        <v>5</v>
      </c>
      <c r="I263" s="267" t="s">
        <v>4</v>
      </c>
      <c r="J263" s="26" t="s">
        <v>3</v>
      </c>
      <c r="K263" s="26" t="s">
        <v>13</v>
      </c>
    </row>
    <row r="264" spans="1:11" s="20" customFormat="1" ht="31.5" x14ac:dyDescent="0.25">
      <c r="A264" s="187" t="s">
        <v>434</v>
      </c>
      <c r="B264" s="185"/>
      <c r="C264" s="414">
        <v>45232420</v>
      </c>
      <c r="D264" s="231"/>
      <c r="E264" s="231"/>
      <c r="F264" s="186"/>
      <c r="G264" s="21"/>
      <c r="H264" s="21"/>
      <c r="I264" s="266"/>
      <c r="J264" s="186"/>
      <c r="K264" s="186"/>
    </row>
    <row r="265" spans="1:11" s="20" customFormat="1" ht="31.5" customHeight="1" x14ac:dyDescent="0.25">
      <c r="A265" s="25" t="s">
        <v>12</v>
      </c>
      <c r="B265" s="24" t="s">
        <v>11</v>
      </c>
      <c r="C265" s="365">
        <v>71242000</v>
      </c>
      <c r="D265" s="23">
        <v>12000</v>
      </c>
      <c r="E265" s="23">
        <v>15000</v>
      </c>
      <c r="F265" s="21" t="s">
        <v>7</v>
      </c>
      <c r="G265" s="27" t="s">
        <v>6</v>
      </c>
      <c r="H265" s="27" t="s">
        <v>5</v>
      </c>
      <c r="I265" s="267" t="s">
        <v>4</v>
      </c>
      <c r="J265" s="21" t="s">
        <v>3</v>
      </c>
      <c r="K265" s="21" t="s">
        <v>10</v>
      </c>
    </row>
    <row r="266" spans="1:11" s="20" customFormat="1" ht="31.5" customHeight="1" x14ac:dyDescent="0.25">
      <c r="A266" s="25" t="s">
        <v>9</v>
      </c>
      <c r="B266" s="24" t="s">
        <v>8</v>
      </c>
      <c r="C266" s="410">
        <v>71248000</v>
      </c>
      <c r="D266" s="191">
        <v>16000</v>
      </c>
      <c r="E266" s="191">
        <v>20000</v>
      </c>
      <c r="F266" s="192" t="s">
        <v>7</v>
      </c>
      <c r="G266" s="173" t="s">
        <v>6</v>
      </c>
      <c r="H266" s="173" t="s">
        <v>5</v>
      </c>
      <c r="I266" s="265" t="s">
        <v>4</v>
      </c>
      <c r="J266" s="192" t="s">
        <v>3</v>
      </c>
      <c r="K266" s="192" t="s">
        <v>2</v>
      </c>
    </row>
    <row r="267" spans="1:11" s="20" customFormat="1" ht="47.25" customHeight="1" x14ac:dyDescent="0.25">
      <c r="A267" s="193" t="s">
        <v>444</v>
      </c>
      <c r="B267" s="168" t="s">
        <v>445</v>
      </c>
      <c r="C267" s="366">
        <v>90400000</v>
      </c>
      <c r="D267" s="166">
        <v>16000</v>
      </c>
      <c r="E267" s="166">
        <v>20000</v>
      </c>
      <c r="F267" s="177" t="s">
        <v>7</v>
      </c>
      <c r="G267" s="177" t="s">
        <v>6</v>
      </c>
      <c r="H267" s="177" t="s">
        <v>5</v>
      </c>
      <c r="I267" s="269" t="s">
        <v>4</v>
      </c>
      <c r="J267" s="178" t="s">
        <v>3</v>
      </c>
      <c r="K267" s="177" t="s">
        <v>447</v>
      </c>
    </row>
    <row r="268" spans="1:11" s="20" customFormat="1" ht="47.25" customHeight="1" x14ac:dyDescent="0.25">
      <c r="A268" s="193" t="s">
        <v>493</v>
      </c>
      <c r="B268" s="168" t="s">
        <v>495</v>
      </c>
      <c r="C268" s="366">
        <v>71247000</v>
      </c>
      <c r="D268" s="166">
        <v>9000</v>
      </c>
      <c r="E268" s="166">
        <v>11250</v>
      </c>
      <c r="F268" s="177" t="s">
        <v>7</v>
      </c>
      <c r="G268" s="177" t="s">
        <v>6</v>
      </c>
      <c r="H268" s="177" t="s">
        <v>5</v>
      </c>
      <c r="I268" s="269" t="s">
        <v>4</v>
      </c>
      <c r="J268" s="177" t="s">
        <v>3</v>
      </c>
      <c r="K268" s="177" t="s">
        <v>494</v>
      </c>
    </row>
    <row r="269" spans="1:11" s="20" customFormat="1" ht="47.25" customHeight="1" x14ac:dyDescent="0.25">
      <c r="A269" s="232" t="s">
        <v>497</v>
      </c>
      <c r="B269" s="168" t="s">
        <v>498</v>
      </c>
      <c r="C269" s="366">
        <v>45000000</v>
      </c>
      <c r="D269" s="166">
        <v>1200000</v>
      </c>
      <c r="E269" s="166">
        <v>1500000</v>
      </c>
      <c r="F269" s="177" t="s">
        <v>499</v>
      </c>
      <c r="G269" s="177" t="s">
        <v>6</v>
      </c>
      <c r="H269" s="177" t="s">
        <v>166</v>
      </c>
      <c r="I269" s="269" t="s">
        <v>4</v>
      </c>
      <c r="J269" s="177" t="s">
        <v>20</v>
      </c>
      <c r="K269" s="177" t="s">
        <v>500</v>
      </c>
    </row>
    <row r="270" spans="1:11" s="20" customFormat="1" ht="47.25" customHeight="1" x14ac:dyDescent="0.25">
      <c r="A270" s="232" t="s">
        <v>501</v>
      </c>
      <c r="B270" s="168" t="s">
        <v>502</v>
      </c>
      <c r="C270" s="366">
        <v>45331100</v>
      </c>
      <c r="D270" s="166">
        <v>9200</v>
      </c>
      <c r="E270" s="166">
        <v>11500</v>
      </c>
      <c r="F270" s="177" t="s">
        <v>7</v>
      </c>
      <c r="G270" s="177" t="s">
        <v>6</v>
      </c>
      <c r="H270" s="177" t="s">
        <v>5</v>
      </c>
      <c r="I270" s="269" t="s">
        <v>4</v>
      </c>
      <c r="J270" s="177" t="s">
        <v>20</v>
      </c>
      <c r="K270" s="177" t="s">
        <v>503</v>
      </c>
    </row>
    <row r="271" spans="1:11" s="20" customFormat="1" ht="47.25" customHeight="1" x14ac:dyDescent="0.25">
      <c r="A271" s="193" t="s">
        <v>509</v>
      </c>
      <c r="B271" s="168" t="s">
        <v>604</v>
      </c>
      <c r="C271" s="366">
        <v>71220000</v>
      </c>
      <c r="D271" s="166">
        <v>8000</v>
      </c>
      <c r="E271" s="166">
        <v>10000</v>
      </c>
      <c r="F271" s="177" t="s">
        <v>7</v>
      </c>
      <c r="G271" s="177" t="s">
        <v>6</v>
      </c>
      <c r="H271" s="177" t="s">
        <v>5</v>
      </c>
      <c r="I271" s="269" t="s">
        <v>4</v>
      </c>
      <c r="J271" s="177" t="s">
        <v>3</v>
      </c>
      <c r="K271" s="177" t="s">
        <v>508</v>
      </c>
    </row>
    <row r="272" spans="1:11" s="20" customFormat="1" ht="47.25" customHeight="1" x14ac:dyDescent="0.25">
      <c r="A272" s="193" t="s">
        <v>525</v>
      </c>
      <c r="B272" s="168" t="s">
        <v>521</v>
      </c>
      <c r="C272" s="366">
        <v>45262600</v>
      </c>
      <c r="D272" s="166">
        <f>SUM(D273+D274)</f>
        <v>23600</v>
      </c>
      <c r="E272" s="166">
        <f>SUM(E273+E274)</f>
        <v>29500</v>
      </c>
      <c r="F272" s="177" t="s">
        <v>7</v>
      </c>
      <c r="G272" s="177" t="s">
        <v>177</v>
      </c>
      <c r="H272" s="177" t="s">
        <v>5</v>
      </c>
      <c r="I272" s="269" t="s">
        <v>4</v>
      </c>
      <c r="J272" s="177" t="s">
        <v>20</v>
      </c>
      <c r="K272" s="177" t="s">
        <v>522</v>
      </c>
    </row>
    <row r="273" spans="1:11" s="20" customFormat="1" ht="31.5" customHeight="1" x14ac:dyDescent="0.25">
      <c r="A273" s="193"/>
      <c r="B273" s="168" t="s">
        <v>597</v>
      </c>
      <c r="C273" s="366"/>
      <c r="D273" s="166">
        <v>19600</v>
      </c>
      <c r="E273" s="166">
        <v>24500</v>
      </c>
      <c r="F273" s="177"/>
      <c r="G273" s="177"/>
      <c r="H273" s="177"/>
      <c r="I273" s="269"/>
      <c r="J273" s="177"/>
      <c r="K273" s="177"/>
    </row>
    <row r="274" spans="1:11" s="20" customFormat="1" ht="31.5" customHeight="1" x14ac:dyDescent="0.25">
      <c r="A274" s="193"/>
      <c r="B274" s="168" t="s">
        <v>598</v>
      </c>
      <c r="C274" s="366"/>
      <c r="D274" s="166">
        <v>4000</v>
      </c>
      <c r="E274" s="166">
        <v>5000</v>
      </c>
      <c r="F274" s="177"/>
      <c r="G274" s="177"/>
      <c r="H274" s="177"/>
      <c r="I274" s="269"/>
      <c r="J274" s="177"/>
      <c r="K274" s="177"/>
    </row>
    <row r="275" spans="1:11" s="20" customFormat="1" ht="47.25" customHeight="1" x14ac:dyDescent="0.25">
      <c r="A275" s="193" t="s">
        <v>540</v>
      </c>
      <c r="B275" s="168" t="s">
        <v>544</v>
      </c>
      <c r="C275" s="366">
        <v>45400000</v>
      </c>
      <c r="D275" s="166">
        <v>17580</v>
      </c>
      <c r="E275" s="166">
        <v>21975</v>
      </c>
      <c r="F275" s="177" t="s">
        <v>7</v>
      </c>
      <c r="G275" s="177" t="s">
        <v>6</v>
      </c>
      <c r="H275" s="177" t="s">
        <v>5</v>
      </c>
      <c r="I275" s="269" t="s">
        <v>4</v>
      </c>
      <c r="J275" s="177" t="s">
        <v>20</v>
      </c>
      <c r="K275" s="177" t="s">
        <v>548</v>
      </c>
    </row>
    <row r="276" spans="1:11" s="20" customFormat="1" ht="47.25" x14ac:dyDescent="0.25">
      <c r="A276" s="193" t="s">
        <v>541</v>
      </c>
      <c r="B276" s="168" t="s">
        <v>545</v>
      </c>
      <c r="C276" s="366">
        <v>71320000</v>
      </c>
      <c r="D276" s="166">
        <v>10000</v>
      </c>
      <c r="E276" s="166">
        <v>12500</v>
      </c>
      <c r="F276" s="177" t="s">
        <v>7</v>
      </c>
      <c r="G276" s="177" t="s">
        <v>6</v>
      </c>
      <c r="H276" s="177" t="s">
        <v>5</v>
      </c>
      <c r="I276" s="269" t="s">
        <v>4</v>
      </c>
      <c r="J276" s="177" t="s">
        <v>20</v>
      </c>
      <c r="K276" s="177" t="s">
        <v>549</v>
      </c>
    </row>
    <row r="277" spans="1:11" s="20" customFormat="1" ht="47.25" x14ac:dyDescent="0.25">
      <c r="A277" s="193" t="s">
        <v>542</v>
      </c>
      <c r="B277" s="168" t="s">
        <v>546</v>
      </c>
      <c r="C277" s="366">
        <v>45331000</v>
      </c>
      <c r="D277" s="166">
        <v>35000</v>
      </c>
      <c r="E277" s="166">
        <v>43750</v>
      </c>
      <c r="F277" s="177" t="s">
        <v>7</v>
      </c>
      <c r="G277" s="177" t="s">
        <v>6</v>
      </c>
      <c r="H277" s="177" t="s">
        <v>5</v>
      </c>
      <c r="I277" s="269" t="s">
        <v>4</v>
      </c>
      <c r="J277" s="177" t="s">
        <v>20</v>
      </c>
      <c r="K277" s="179" t="s">
        <v>550</v>
      </c>
    </row>
    <row r="278" spans="1:11" s="20" customFormat="1" ht="47.25" customHeight="1" x14ac:dyDescent="0.25">
      <c r="A278" s="193" t="s">
        <v>543</v>
      </c>
      <c r="B278" s="168" t="s">
        <v>547</v>
      </c>
      <c r="C278" s="366">
        <v>45331110</v>
      </c>
      <c r="D278" s="166">
        <v>3600</v>
      </c>
      <c r="E278" s="166">
        <v>4500</v>
      </c>
      <c r="F278" s="177" t="s">
        <v>7</v>
      </c>
      <c r="G278" s="177" t="s">
        <v>6</v>
      </c>
      <c r="H278" s="177" t="s">
        <v>5</v>
      </c>
      <c r="I278" s="269" t="s">
        <v>4</v>
      </c>
      <c r="J278" s="177" t="s">
        <v>20</v>
      </c>
      <c r="K278" s="177" t="s">
        <v>551</v>
      </c>
    </row>
    <row r="279" spans="1:11" s="20" customFormat="1" ht="47.25" customHeight="1" x14ac:dyDescent="0.25">
      <c r="A279" s="301" t="s">
        <v>562</v>
      </c>
      <c r="B279" s="256" t="s">
        <v>563</v>
      </c>
      <c r="C279" s="393">
        <v>45443000</v>
      </c>
      <c r="D279" s="257">
        <v>8800</v>
      </c>
      <c r="E279" s="257">
        <v>11000</v>
      </c>
      <c r="F279" s="221" t="s">
        <v>7</v>
      </c>
      <c r="G279" s="221" t="s">
        <v>6</v>
      </c>
      <c r="H279" s="221" t="s">
        <v>5</v>
      </c>
      <c r="I279" s="296" t="s">
        <v>4</v>
      </c>
      <c r="J279" s="221" t="s">
        <v>20</v>
      </c>
      <c r="K279" s="221" t="s">
        <v>564</v>
      </c>
    </row>
    <row r="280" spans="1:11" s="20" customFormat="1" ht="47.25" customHeight="1" x14ac:dyDescent="0.25">
      <c r="A280" s="193" t="s">
        <v>576</v>
      </c>
      <c r="B280" s="168" t="s">
        <v>577</v>
      </c>
      <c r="C280" s="366">
        <v>45262300</v>
      </c>
      <c r="D280" s="166">
        <v>4500</v>
      </c>
      <c r="E280" s="166">
        <v>5625</v>
      </c>
      <c r="F280" s="177" t="s">
        <v>7</v>
      </c>
      <c r="G280" s="177" t="s">
        <v>6</v>
      </c>
      <c r="H280" s="177" t="s">
        <v>5</v>
      </c>
      <c r="I280" s="269" t="s">
        <v>4</v>
      </c>
      <c r="J280" s="177" t="s">
        <v>20</v>
      </c>
      <c r="K280" s="177" t="s">
        <v>578</v>
      </c>
    </row>
    <row r="281" spans="1:11" s="20" customFormat="1" ht="63" x14ac:dyDescent="0.25">
      <c r="A281" s="193" t="s">
        <v>580</v>
      </c>
      <c r="B281" s="168" t="s">
        <v>610</v>
      </c>
      <c r="C281" s="366">
        <v>71247000</v>
      </c>
      <c r="D281" s="166">
        <v>5000</v>
      </c>
      <c r="E281" s="166">
        <v>6250</v>
      </c>
      <c r="F281" s="177" t="s">
        <v>7</v>
      </c>
      <c r="G281" s="177" t="s">
        <v>6</v>
      </c>
      <c r="H281" s="177" t="s">
        <v>5</v>
      </c>
      <c r="I281" s="269" t="s">
        <v>4</v>
      </c>
      <c r="J281" s="177" t="s">
        <v>113</v>
      </c>
      <c r="K281" s="177" t="s">
        <v>581</v>
      </c>
    </row>
    <row r="282" spans="1:11" s="20" customFormat="1" ht="63" x14ac:dyDescent="0.25">
      <c r="A282" s="193" t="s">
        <v>611</v>
      </c>
      <c r="B282" s="168" t="s">
        <v>612</v>
      </c>
      <c r="C282" s="366">
        <v>60100000</v>
      </c>
      <c r="D282" s="166">
        <v>100320</v>
      </c>
      <c r="E282" s="166">
        <v>125400</v>
      </c>
      <c r="F282" s="177" t="s">
        <v>32</v>
      </c>
      <c r="G282" s="177" t="s">
        <v>6</v>
      </c>
      <c r="H282" s="177" t="s">
        <v>5</v>
      </c>
      <c r="I282" s="269" t="s">
        <v>4</v>
      </c>
      <c r="J282" s="177" t="s">
        <v>113</v>
      </c>
      <c r="K282" s="177" t="s">
        <v>613</v>
      </c>
    </row>
    <row r="283" spans="1:11" s="20" customFormat="1" ht="47.25" x14ac:dyDescent="0.25">
      <c r="A283" s="193" t="s">
        <v>614</v>
      </c>
      <c r="B283" s="168" t="s">
        <v>615</v>
      </c>
      <c r="C283" s="366">
        <v>45333000</v>
      </c>
      <c r="D283" s="166">
        <v>80000</v>
      </c>
      <c r="E283" s="166">
        <v>100000</v>
      </c>
      <c r="F283" s="177" t="s">
        <v>32</v>
      </c>
      <c r="G283" s="177" t="s">
        <v>6</v>
      </c>
      <c r="H283" s="177" t="s">
        <v>5</v>
      </c>
      <c r="I283" s="269" t="s">
        <v>4</v>
      </c>
      <c r="J283" s="177" t="s">
        <v>113</v>
      </c>
      <c r="K283" s="177" t="s">
        <v>616</v>
      </c>
    </row>
    <row r="284" spans="1:11" s="14" customFormat="1" ht="24" customHeight="1" x14ac:dyDescent="0.25">
      <c r="A284" s="19" t="s">
        <v>1</v>
      </c>
      <c r="B284" s="18"/>
      <c r="C284" s="415"/>
      <c r="D284" s="17">
        <f>SUM(D247:D253,D255:D272,D275:D283)</f>
        <v>3723524</v>
      </c>
      <c r="E284" s="17">
        <f>SUM(E247:E253,E255:E272,E275:E283)</f>
        <v>4654405</v>
      </c>
      <c r="F284" s="16"/>
      <c r="G284" s="16"/>
      <c r="H284" s="16"/>
      <c r="I284" s="297"/>
      <c r="J284" s="16"/>
      <c r="K284" s="15"/>
    </row>
    <row r="285" spans="1:11" s="8" customFormat="1" ht="24" customHeight="1" x14ac:dyDescent="0.25">
      <c r="A285" s="13" t="s">
        <v>0</v>
      </c>
      <c r="B285" s="12"/>
      <c r="C285" s="416"/>
      <c r="D285" s="11">
        <f>D15+D113+D138+D142+D181+D216+D244+D284</f>
        <v>16069319.119999999</v>
      </c>
      <c r="E285" s="11">
        <f>E15+E113+E138+E142+E181+E216+E244+E284</f>
        <v>19883180.030000001</v>
      </c>
      <c r="F285" s="10"/>
      <c r="G285" s="10"/>
      <c r="H285" s="10"/>
      <c r="I285" s="298"/>
      <c r="J285" s="10"/>
      <c r="K285" s="9"/>
    </row>
  </sheetData>
  <mergeCells count="12">
    <mergeCell ref="A178:K178"/>
    <mergeCell ref="A2:K2"/>
    <mergeCell ref="A3:J3"/>
    <mergeCell ref="J6:K6"/>
    <mergeCell ref="J7:K7"/>
    <mergeCell ref="J14:K14"/>
    <mergeCell ref="J17:K17"/>
    <mergeCell ref="J18:K18"/>
    <mergeCell ref="A57:K57"/>
    <mergeCell ref="A110:K110"/>
    <mergeCell ref="A151:K151"/>
    <mergeCell ref="A145:K145"/>
  </mergeCells>
  <printOptions horizontalCentered="1" verticalCentered="1"/>
  <pageMargins left="3.937007874015748E-2" right="0.23622047244094491" top="0.74803149606299213" bottom="0.74803149606299213" header="0.31496062992125984" footer="0.31496062992125984"/>
  <pageSetup paperSize="9" scale="65" fitToHeight="0" orientation="landscape" r:id="rId1"/>
  <headerFooter>
    <oddFooter>&amp;CStranica &amp;P</oddFooter>
  </headerFooter>
  <rowBreaks count="1" manualBreakCount="1">
    <brk id="3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I.izmj.i dop. PLANA NABAVE 2024</vt:lpstr>
      <vt:lpstr>'I.izmj.i dop. PLANA NABAVE 2024'!Print_Area</vt:lpstr>
      <vt:lpstr>'I.izmj.i dop. PLANA NABAVE 2024'!Print_Titles</vt:lpstr>
    </vt:vector>
  </TitlesOfParts>
  <Company>Grad Rijeka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Perković Tamara</dc:creator>
  <cp:lastModifiedBy>Ivaniš Zdjelar Vanja</cp:lastModifiedBy>
  <cp:lastPrinted>2024-03-06T09:23:31Z</cp:lastPrinted>
  <dcterms:created xsi:type="dcterms:W3CDTF">2024-01-22T07:24:41Z</dcterms:created>
  <dcterms:modified xsi:type="dcterms:W3CDTF">2024-03-26T13:45:51Z</dcterms:modified>
</cp:coreProperties>
</file>