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kovic_tamara\Downloads\"/>
    </mc:Choice>
  </mc:AlternateContent>
  <bookViews>
    <workbookView xWindow="0" yWindow="0" windowWidth="20490" windowHeight="7155"/>
  </bookViews>
  <sheets>
    <sheet name="III. izmj.i dop. PN 2024" sheetId="2" r:id="rId1"/>
  </sheets>
  <definedNames>
    <definedName name="_xlnm.Print_Area" localSheetId="0">'III. izmj.i dop. PN 2024'!$A$1:$K$446</definedName>
    <definedName name="_xlnm.Print_Titles" localSheetId="0">'III. izmj.i dop. PN 2024'!$4:$5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3" i="2" l="1"/>
  <c r="D72" i="2"/>
  <c r="E143" i="2"/>
  <c r="E358" i="2" l="1"/>
  <c r="D358" i="2"/>
  <c r="E314" i="2"/>
  <c r="D314" i="2"/>
  <c r="E196" i="2"/>
  <c r="D196" i="2"/>
  <c r="E21" i="2"/>
  <c r="D21" i="2"/>
  <c r="D176" i="2" l="1"/>
  <c r="E176" i="2"/>
  <c r="E433" i="2" l="1"/>
  <c r="D433" i="2"/>
  <c r="E421" i="2" l="1"/>
  <c r="D421" i="2"/>
  <c r="D204" i="2" l="1"/>
  <c r="E204" i="2"/>
  <c r="E255" i="2"/>
  <c r="D255" i="2"/>
  <c r="E389" i="2" l="1"/>
  <c r="E445" i="2" s="1"/>
  <c r="D389" i="2"/>
  <c r="D445" i="2" s="1"/>
  <c r="E234" i="2" l="1"/>
  <c r="E251" i="2" s="1"/>
  <c r="D234" i="2"/>
  <c r="D251" i="2" s="1"/>
  <c r="D256" i="2" s="1"/>
  <c r="E256" i="2" l="1"/>
  <c r="D22" i="2" l="1"/>
  <c r="E22" i="2"/>
  <c r="D35" i="2"/>
  <c r="E35" i="2"/>
  <c r="E72" i="2" s="1"/>
  <c r="D78" i="2"/>
  <c r="E78" i="2"/>
  <c r="D147" i="2"/>
  <c r="E147" i="2"/>
  <c r="D154" i="2"/>
  <c r="E154" i="2"/>
  <c r="D160" i="2"/>
  <c r="E160" i="2"/>
  <c r="D167" i="2"/>
  <c r="E167" i="2"/>
  <c r="E148" i="2" l="1"/>
  <c r="D148" i="2"/>
  <c r="E186" i="2"/>
  <c r="D186" i="2"/>
  <c r="E446" i="2" l="1"/>
  <c r="D446" i="2"/>
</calcChain>
</file>

<file path=xl/sharedStrings.xml><?xml version="1.0" encoding="utf-8"?>
<sst xmlns="http://schemas.openxmlformats.org/spreadsheetml/2006/main" count="2584" uniqueCount="939">
  <si>
    <t>Sveukupno:</t>
  </si>
  <si>
    <t>Upravni odjel za gradsku imovinu:</t>
  </si>
  <si>
    <t>15.04.2024 - 15.02.2025</t>
  </si>
  <si>
    <t>I.</t>
  </si>
  <si>
    <t>Ne</t>
  </si>
  <si>
    <t>Ugovor</t>
  </si>
  <si>
    <t>NE</t>
  </si>
  <si>
    <t>JEDNOSTAVNA NABAVA</t>
  </si>
  <si>
    <t>Usluga projektantskog nadzora izgradnje predškolske ustanove - DV Krnjevo</t>
  </si>
  <si>
    <t>17-00-15/2024</t>
  </si>
  <si>
    <t>15.02.2024 - 15.03.2024</t>
  </si>
  <si>
    <t xml:space="preserve">Izrada projektne dokumentacije za zamjenu kotla u OŠ-SE Belvedere
</t>
  </si>
  <si>
    <t>17-00-14/2024</t>
  </si>
  <si>
    <t>01.02.2024 - 01.04.2024</t>
  </si>
  <si>
    <t xml:space="preserve">Ugradnja biološkog pročistača u  dvorcu Stara Sušica  
</t>
  </si>
  <si>
    <t>17-00-13/2024</t>
  </si>
  <si>
    <t>15.02.2024 - 15.04.2024</t>
  </si>
  <si>
    <t>Zamjena ulaznih vrata u OŠ - SE Dolac - II. ponovljeni postupak</t>
  </si>
  <si>
    <t>17-00-12/2024</t>
  </si>
  <si>
    <t>26.02.2024 - 26.04.2024</t>
  </si>
  <si>
    <t>II.</t>
  </si>
  <si>
    <t xml:space="preserve">Stolarski radovi u poslovnom prostoru na adresi Tizianova 5C
</t>
  </si>
  <si>
    <t>17-00-11/2024</t>
  </si>
  <si>
    <t>19.02.2024 - 19.04.2024</t>
  </si>
  <si>
    <t xml:space="preserve">Sanacija drvene vanjske stolarije Doma za starije osobe Kantrida, U. I. Tomee 8 - V. ponovljeni postupak
</t>
  </si>
  <si>
    <t>17-00-10/2024</t>
  </si>
  <si>
    <t>12.02.2024 - 12.04.2024</t>
  </si>
  <si>
    <t xml:space="preserve">Stolarski radovi u poslovnom prostoru na adresi Adamićeva 6a
</t>
  </si>
  <si>
    <t>17-00-09/2024</t>
  </si>
  <si>
    <t>05.02.2024 - 05.04.2024</t>
  </si>
  <si>
    <t xml:space="preserve">Izvođenje radova na zamjeni kotlova u PPO Kvarner na adresi Kalvarija 1
</t>
  </si>
  <si>
    <t>17-00-08/2024</t>
  </si>
  <si>
    <t>OTVORENI MV</t>
  </si>
  <si>
    <t>Usluga stručnog nadzora i koordinatora ZNR nad radovima izgradnje predškolske ustanove - DV Krnjevo, Rijeka</t>
  </si>
  <si>
    <t>17-00-07/2024</t>
  </si>
  <si>
    <t>30.12.2024 - 30.12.2025</t>
  </si>
  <si>
    <t>XI.</t>
  </si>
  <si>
    <t xml:space="preserve">Sustav upravljanja imovinom - Baza imovine IX. faza - održavanje i podrška za licence postojećeg softvera "baza imovine" u periodu od 12 mjeseci
</t>
  </si>
  <si>
    <t>17-00-06/2024</t>
  </si>
  <si>
    <t>02.01.2025 - 31.12.2025</t>
  </si>
  <si>
    <t>X.</t>
  </si>
  <si>
    <t>Obavljanje geodetskih usluga gruntovno - katastarske identifikacije objekata javne, poslovne i/ili stambene namjene u 2025. godini</t>
  </si>
  <si>
    <t>17-00-05/2024</t>
  </si>
  <si>
    <t xml:space="preserve">Usluga izrade dokumentacije potrebne za ozakonjenje nezakonito izgrađenih zgrada javne, poslovne i stambene namjene u 2025. godini
</t>
  </si>
  <si>
    <t>17-00-04/2024</t>
  </si>
  <si>
    <t xml:space="preserve">Usluga izrade procjembenih elaborata stambenih i poslovnih prostora, objekata javne namjene, zemljišta te revizije istih u 2025. godini
</t>
  </si>
  <si>
    <t>17-00-03/2024</t>
  </si>
  <si>
    <t xml:space="preserve">Usluge energetskog certificiranja stambenih i poslovnih prostora u vlasništvu Grada Rijeke za 2025. godinu 
</t>
  </si>
  <si>
    <t>17-00-02/2024</t>
  </si>
  <si>
    <t>Da</t>
  </si>
  <si>
    <t>Radovi na izgradnji predškolske ustanove - DV Krnjevo, Rijeka</t>
  </si>
  <si>
    <t>17-00-01/2024</t>
  </si>
  <si>
    <t>Upravni odjel za poslove Gradonačelnika, Gradskog vijeća i mjesnu samoupravu:</t>
  </si>
  <si>
    <t>01.06.2024 - 01.01.2025</t>
  </si>
  <si>
    <t>V.</t>
  </si>
  <si>
    <t>Usluga najma aluminijskih krovnih konstrukcija prigodom održavanja javnih manifestacija</t>
  </si>
  <si>
    <t>10-00-21/2024</t>
  </si>
  <si>
    <t>10.01.2024 - 31.12.2024</t>
  </si>
  <si>
    <t>Vođenje društvenih mreža - usluge promidžbe</t>
  </si>
  <si>
    <t>10-00-20/2024</t>
  </si>
  <si>
    <t>01.02.2024 - 01.01.2025</t>
  </si>
  <si>
    <t>Najam opreme za rasvjetu i ozvučenje prigodom javnih manifestacija</t>
  </si>
  <si>
    <t>10-00-19/2024</t>
  </si>
  <si>
    <t>01.02.2024 - 31.12.2024</t>
  </si>
  <si>
    <t>Najam šatora, pagoda i pivskih garnitura (za potrebe održavanja javnih manifestacija)</t>
  </si>
  <si>
    <t>10-00-18/2024</t>
  </si>
  <si>
    <t>01.02.2024 - 10.02.2024</t>
  </si>
  <si>
    <t>Priprema i podjela obroka - Riječki karneval 2024.</t>
  </si>
  <si>
    <t>10-00-17/2024</t>
  </si>
  <si>
    <t>Najam kemijskih WC-a (za javne manifestacije u organizaciji Grada Rijeke)</t>
  </si>
  <si>
    <t>10-00-16/2024</t>
  </si>
  <si>
    <t>01.01.2025 - 31.12.2025</t>
  </si>
  <si>
    <t>XII.</t>
  </si>
  <si>
    <t>Knjigovodstvene usluge (za potrebe vijeća i predstavnika nacionalnih manjina za grad Rijeku)</t>
  </si>
  <si>
    <t>10-00-15/2024</t>
  </si>
  <si>
    <t>Usluga promocije projekata i programa namijenjenih građanima Rijeke na društvenim mrežama Grada</t>
  </si>
  <si>
    <t>10-00-14/2024</t>
  </si>
  <si>
    <t>12.01.2024 - 31.12.2024</t>
  </si>
  <si>
    <t>Usluga praćenja medija, selekcije, obrade i dostave medijskih objava i informacija</t>
  </si>
  <si>
    <t>10-00-13/2024</t>
  </si>
  <si>
    <t>15.11.2024 - 15.01.2025</t>
  </si>
  <si>
    <t>Usluge poduke klizanja</t>
  </si>
  <si>
    <t>10-00-12/2024</t>
  </si>
  <si>
    <t>Usluge prijevoza putnika</t>
  </si>
  <si>
    <t>10-00-11/2024</t>
  </si>
  <si>
    <t>Usluge fotokopiranja i uvezivanja materijala</t>
  </si>
  <si>
    <t>10-00-10/2024</t>
  </si>
  <si>
    <t>10.06.2024 - 30.06.2024</t>
  </si>
  <si>
    <t>Usluga organizacije festivala Melodije Istre i Kvarnera 2024</t>
  </si>
  <si>
    <t>10-00-09/2024</t>
  </si>
  <si>
    <t>05.01.2024 - 31.12.2024</t>
  </si>
  <si>
    <t>Usluge cateringa (za potrebe protokola)</t>
  </si>
  <si>
    <t>10-00-08/2024</t>
  </si>
  <si>
    <t>03.01.2024 - 31.12.2024</t>
  </si>
  <si>
    <t>Restoranske usluge otvorenog tipa (za potrebe protokola)</t>
  </si>
  <si>
    <t>10-00-07/2024</t>
  </si>
  <si>
    <t>Hotelske usluge (za potrebe protokola)</t>
  </si>
  <si>
    <t>10-00-06/2024</t>
  </si>
  <si>
    <t>Razni prehrambeni proizvodi (za potrebe protokola i javnih manifestacija)</t>
  </si>
  <si>
    <t>10-00-05/2024</t>
  </si>
  <si>
    <t>Pića (za potrebe protokola i javnih manifestacija)</t>
  </si>
  <si>
    <t>10-00-04/2024</t>
  </si>
  <si>
    <t>Cvjetne dekoracije (dekoracija prostora, buketi za potrebe protokola, vijenci i sl.)</t>
  </si>
  <si>
    <t>10-00-03/2024</t>
  </si>
  <si>
    <t>08.01.2024 - 31.12.2024</t>
  </si>
  <si>
    <t>Restoranske usluge zatvorenog tipa (za potrebe protokola)</t>
  </si>
  <si>
    <t>10-00-02/2024</t>
  </si>
  <si>
    <t>15.01.2024 - 31.12.2024</t>
  </si>
  <si>
    <t>Usluge tiskanja materijala</t>
  </si>
  <si>
    <t>10-00-01/2024</t>
  </si>
  <si>
    <t>Upravni odjel za poslove Gradonačelnika, Gradskog vijeća i mjesnu samoupravu</t>
  </si>
  <si>
    <t>Upravni odjel za opće poslove:</t>
  </si>
  <si>
    <t>30.04.2024 - 29.04.2025</t>
  </si>
  <si>
    <t>III.</t>
  </si>
  <si>
    <t>Održavanje programske opreme VMware vSphere za 2024.</t>
  </si>
  <si>
    <t>11-00-06/2024</t>
  </si>
  <si>
    <t>28.05.2024 - 27.05.2025</t>
  </si>
  <si>
    <t>IV.</t>
  </si>
  <si>
    <t>Održavanje softvera za nadzor prometa sa i prema Internetu - KEMP za 2024.</t>
  </si>
  <si>
    <t>11-00-05/2024</t>
  </si>
  <si>
    <t>02.06.2024 - 01.06.2027</t>
  </si>
  <si>
    <t>Nabava softvera proizvođača Red Hat - Linux</t>
  </si>
  <si>
    <t>11-00-04/2024</t>
  </si>
  <si>
    <t>31.07.2024 - 30.07.2025</t>
  </si>
  <si>
    <t>VI.</t>
  </si>
  <si>
    <t>11-00-03/2024</t>
  </si>
  <si>
    <t>01.02.2024 - 01.03.2024</t>
  </si>
  <si>
    <t>Nabava traka za backup</t>
  </si>
  <si>
    <t>11-00-02/2024</t>
  </si>
  <si>
    <t>04.05.2024 - 03.05.2027</t>
  </si>
  <si>
    <t>Nabava vatrozida</t>
  </si>
  <si>
    <t>11-00-01/2024</t>
  </si>
  <si>
    <t>Nabava uredskog materijala</t>
  </si>
  <si>
    <t>09-00-14/2024</t>
  </si>
  <si>
    <t>01.04.2024 - 31.12.2024</t>
  </si>
  <si>
    <t>Usluga uvođenja sustava upravljanja kvalitetom</t>
  </si>
  <si>
    <t>09-00-13/2024</t>
  </si>
  <si>
    <t xml:space="preserve">Nabava uredskih stolica
</t>
  </si>
  <si>
    <t>09-00-12/2024</t>
  </si>
  <si>
    <t>Nabava i ugradnja klima uređaja</t>
  </si>
  <si>
    <t>09-00-11/2024</t>
  </si>
  <si>
    <t>01.07.2024 - 30.06.2025</t>
  </si>
  <si>
    <t>Usluga ispisa i kuvertiranja</t>
  </si>
  <si>
    <t>09-00-10/2024</t>
  </si>
  <si>
    <t>13.06.2024 - 30.06.2025</t>
  </si>
  <si>
    <t>Nabava higijenskog materijala</t>
  </si>
  <si>
    <t>09-00-09/2024</t>
  </si>
  <si>
    <t>Održavanje i servisiranje klima uređaja</t>
  </si>
  <si>
    <t>09-00-08/2024</t>
  </si>
  <si>
    <t>01.03.2024 - 31.12.2024</t>
  </si>
  <si>
    <t>Nabava zaštitne obuće za djelatnike Grada Rijeke</t>
  </si>
  <si>
    <t>09-00-07/2024</t>
  </si>
  <si>
    <t>Nabava odora i osobnih zaštitnih sredstava za djelatnike Grada Rijeke</t>
  </si>
  <si>
    <t>09-00-06/2024</t>
  </si>
  <si>
    <t>01.04.2024 - 30.09.2024</t>
  </si>
  <si>
    <t>Rekonstrukcija dizala upravne zgrade Korzo 16</t>
  </si>
  <si>
    <t>09-00-05/2024</t>
  </si>
  <si>
    <t>01.02.2024 - 15.03.2024</t>
  </si>
  <si>
    <t>Izrada procijene rizika i programa osposobljavanja radnika</t>
  </si>
  <si>
    <t>09-00-04/2024</t>
  </si>
  <si>
    <t>Održavanje i servisiranje vatrogasnih aparata</t>
  </si>
  <si>
    <t>09-00-03/2024</t>
  </si>
  <si>
    <t>Usluga ispitivanja instalacija, uređaja i opreme</t>
  </si>
  <si>
    <t>09-00-02/2024</t>
  </si>
  <si>
    <t>01.03.2024 - 28.02.2026</t>
  </si>
  <si>
    <t>Okvirni sporazum</t>
  </si>
  <si>
    <t>OTVORENI VV</t>
  </si>
  <si>
    <t>Usluge čišćenja - zidnih, podnih, staklenih površina, opreme i inventara te okoliša</t>
  </si>
  <si>
    <t>09-00-01/2024</t>
  </si>
  <si>
    <t>Usluga osiguranja informatičke opreme</t>
  </si>
  <si>
    <t>08-00-03/2024</t>
  </si>
  <si>
    <t>Usluga osiguranja zaposlenika Grada Rijeke i proračunskih korisnika Grada Rijeke od posljedica nesretnog slučaja</t>
  </si>
  <si>
    <t>08-00-02/2024</t>
  </si>
  <si>
    <t>GRUPA II. Osiguranje imovine Rijeka sporta d.o.o.</t>
  </si>
  <si>
    <t>GRUPA I. Osiguranje imovine Grada Rijeke</t>
  </si>
  <si>
    <t>06.04.2024 - 05.04.2026</t>
  </si>
  <si>
    <t>DA</t>
  </si>
  <si>
    <t>OKVIRNI OTV VV</t>
  </si>
  <si>
    <t>Usluge osiguranja imovine Grada Rijeke i imovine Rijeka sporta d.o.o.</t>
  </si>
  <si>
    <t>08-00-01/2024</t>
  </si>
  <si>
    <t>Upravni odjel za opće poslove</t>
  </si>
  <si>
    <t>Upravni odjel za odgoj i obrazovanje, kulturu, sport i mlade:</t>
  </si>
  <si>
    <t>Odsjek za odgoj, obrazovanje i mlade:</t>
  </si>
  <si>
    <t>30.01.2024 - 31.12.2024</t>
  </si>
  <si>
    <t>Portal Moja Rijeka, snimanje i montaža videa, fotografiranje, pisanje i ostale razne usluge (izvršavanje sukcesivno tijekom godine)</t>
  </si>
  <si>
    <t xml:space="preserve">04-00-02/2024
</t>
  </si>
  <si>
    <t>30.01.2024 - 30.04.2024</t>
  </si>
  <si>
    <t>Izrada vizualnog identiteta, ilustracija i primjena identiteta te produkcija za materijale za Zdravstveni odgoj i obrazovanje</t>
  </si>
  <si>
    <t xml:space="preserve">04-00-01/2024
</t>
  </si>
  <si>
    <t>Odsjek za odgoj, obrazovanje i mlade</t>
  </si>
  <si>
    <t>Upravni odjel za odgoj i obrazovanje, kulturu, sport i mlade</t>
  </si>
  <si>
    <t>01.05.2024 - 31.12.2024</t>
  </si>
  <si>
    <t>Nabava kombi vozila za prijevoz invalida</t>
  </si>
  <si>
    <t>05-00-01/2024</t>
  </si>
  <si>
    <t>Upravni odjel za gospodarstvo, razvoj, ekologiju i europske projekte:</t>
  </si>
  <si>
    <t>01.10.2024 - 30.11.2024</t>
  </si>
  <si>
    <t>IX.</t>
  </si>
  <si>
    <t>03-00-05/2024</t>
  </si>
  <si>
    <t>Grupa III. Nabava opreme za opremanje Učionice za razvoj igara</t>
  </si>
  <si>
    <t>Grupa II. Nabava opreme za opremanje Foto/video studia</t>
  </si>
  <si>
    <t xml:space="preserve">Grupa I. Nabava opreme za Laboratorij za umjetnu inteligenciju i IOT opreme </t>
  </si>
  <si>
    <t>01.05.2024 - 01.08.2024</t>
  </si>
  <si>
    <t xml:space="preserve">Nabava specijalizirane opreme za "Inkubator za kreativne tehnologije i IT industriju - Energana" </t>
  </si>
  <si>
    <t>03-00-04/2024</t>
  </si>
  <si>
    <t>Grupa V. Nabava mrežne infrastrukture</t>
  </si>
  <si>
    <t>Grupa IV. Nabava poslužiteljske infrastrukture</t>
  </si>
  <si>
    <t>Grupa III. Nabava opreme za sigurnosne sustave</t>
  </si>
  <si>
    <t>Grupa II. Nabava opreme za telekomunikacije</t>
  </si>
  <si>
    <t xml:space="preserve">Grupa I. Nabava IKT i audiovizualne opreme </t>
  </si>
  <si>
    <t>Nabava IKT i audiovizualne opreme, opreme za telekomunikaciju, videonadzor, sustav protuprovale i sustav kontrole pristupa te poslužiteljske i mrežne infrastrukture za potrebe opremanja "Inkubatora za kreativne tehnologija i IT industriju"</t>
  </si>
  <si>
    <t>03-00-03/2024</t>
  </si>
  <si>
    <t xml:space="preserve">Grupa IV. Nabava rasvjete </t>
  </si>
  <si>
    <t xml:space="preserve">Grupa III.  Opremanje mini kuhinje </t>
  </si>
  <si>
    <t xml:space="preserve">Grupa II. Opremanje caffe bara </t>
  </si>
  <si>
    <t xml:space="preserve">Grupa I.  Nabava namještaja </t>
  </si>
  <si>
    <t>01.04.2024 - 01.07.2024</t>
  </si>
  <si>
    <t xml:space="preserve">Nabava osnovne opreme za potrebe opremanja "Inkubatora za kreativne tehnologije i IT industriju - Energana" </t>
  </si>
  <si>
    <t>03-00-02/2024</t>
  </si>
  <si>
    <t>01.03.2024 - 01.04.2024</t>
  </si>
  <si>
    <t>Izrada detaljnog plana upravljanja za potrebe projekta
"Inkubator za kreativne tehnologije i IT industriju - Energana"</t>
  </si>
  <si>
    <t>03-00-01/2024</t>
  </si>
  <si>
    <t>Upravni odjel za gospodarstvo, razvoj, ekologiju i europske projekte</t>
  </si>
  <si>
    <t>Upravni odjel za komunalni sustav i promet:</t>
  </si>
  <si>
    <t>Odsjek za prometno redarstvo:</t>
  </si>
  <si>
    <t>Korištenje i održavanje sustava automatskog video nadzora nepropisno parkiranih vozila</t>
  </si>
  <si>
    <t>02-06-01/2024</t>
  </si>
  <si>
    <t>Odsjek za prometno redarstvo</t>
  </si>
  <si>
    <t>Odsjek za zajedničku komunalnu djelatnost:</t>
  </si>
  <si>
    <t>01.07.2024 - 30.09.2024</t>
  </si>
  <si>
    <t>Tehnička dokumentacija proširenja javne rasvjete u pothodniku između Ulice Maria Gennaria i Ivekovićeve ulice</t>
  </si>
  <si>
    <t>02-04-39/2024</t>
  </si>
  <si>
    <t>Izrada plana vanjske rasvjete grada Rijeke</t>
  </si>
  <si>
    <t>02-04-38/2024</t>
  </si>
  <si>
    <t>01.10.2024 - 31.12.2024</t>
  </si>
  <si>
    <t>Sanacija crpki i elektro opreme na CS Rikard Benčić</t>
  </si>
  <si>
    <t>02-04-37/2024</t>
  </si>
  <si>
    <t>01.05.2024 - 15.06.2024</t>
  </si>
  <si>
    <t>Rekonstrukcija Opatijske ulice</t>
  </si>
  <si>
    <t>02-04-36/2024</t>
  </si>
  <si>
    <t>15.09.2024 - 31.12.2024</t>
  </si>
  <si>
    <t>VII.</t>
  </si>
  <si>
    <t>Rekonstrukcija Trninine ulice</t>
  </si>
  <si>
    <t>02-04-35/2024</t>
  </si>
  <si>
    <t>Sanacija potpornog zida zgrade u Ulici Milana Rustanbega</t>
  </si>
  <si>
    <t>02-04-34/2024</t>
  </si>
  <si>
    <t>01.06.2024 - 30.09.2024</t>
  </si>
  <si>
    <t>Izrada tehničke dokumentacije za izgradnju prilaznih rampi i pristup šetnici od Ulice Braće Stipčić kod kućnog broja 1 prema Ulici Zdravka Kučića do kućnog broja 58</t>
  </si>
  <si>
    <t>02-04-33/2024</t>
  </si>
  <si>
    <t>01.04.2024 - 30.04.2024</t>
  </si>
  <si>
    <t>Postavljanje senzora buke na postojeće stupove javne rasvjete uz obodno područje terminala Brajdica</t>
  </si>
  <si>
    <t>02-04-32/2024</t>
  </si>
  <si>
    <t>Uređenje sportske lučice - Brgudi</t>
  </si>
  <si>
    <t>02-04-31/2024</t>
  </si>
  <si>
    <t>01.04.2024 - 31.05.2024</t>
  </si>
  <si>
    <t>Izrada projekta uređenja sportske lučice - Brgudi</t>
  </si>
  <si>
    <t>02-04-30/2024</t>
  </si>
  <si>
    <t>Uređenje Volčićevog trga</t>
  </si>
  <si>
    <t>02-04-29/2024</t>
  </si>
  <si>
    <t>01.03.2024 - 31.05.2026</t>
  </si>
  <si>
    <t>Obnova zelenila u gradskim parkovima</t>
  </si>
  <si>
    <t>02-04-28/2024</t>
  </si>
  <si>
    <t>Formiranje novih i obnova postojećih drvoreda na području grada Rijeke</t>
  </si>
  <si>
    <t>02-04-27/2024</t>
  </si>
  <si>
    <t>Uređenje igrališta kod OŠ Nikola Tesla</t>
  </si>
  <si>
    <t>02-04-26/2024</t>
  </si>
  <si>
    <t>Rekonstrukcija skate parka Krnjevo</t>
  </si>
  <si>
    <t>02-04-25/2024</t>
  </si>
  <si>
    <t>Održavanje i isticanje zastava u 2025. godini</t>
  </si>
  <si>
    <t>02-04-24/2024</t>
  </si>
  <si>
    <t>Privremeni priključci za potrebe održavanja raznih manifestacija (montaža, demontaža, dežurstvo)  u 2025. godini</t>
  </si>
  <si>
    <t>02-04-23/2024</t>
  </si>
  <si>
    <t>Nadzor sanacije divljih odlagališta i prateća dokumentacija u 2024. godini</t>
  </si>
  <si>
    <t>02-04-22/2024</t>
  </si>
  <si>
    <t>Sanacija divljih odlagališta: Mario Genarri, Rujevica i Mihaćeva Draga u 2024. godini</t>
  </si>
  <si>
    <t>02-04-21/2024</t>
  </si>
  <si>
    <t>Zaštita hortikulture na području grada Rijeke u 2024. godini</t>
  </si>
  <si>
    <t>02-04-20/2024</t>
  </si>
  <si>
    <t>02-04-19/2024</t>
  </si>
  <si>
    <t>Održavanje trgova i stubišta na području grada Rijeke za 2024. godinu</t>
  </si>
  <si>
    <t>02-04-18/2024</t>
  </si>
  <si>
    <t>01.04.2024 - 02.05.2024</t>
  </si>
  <si>
    <t>Nabava sprava za dječja igrališta u 2024. godini</t>
  </si>
  <si>
    <t>02-04-17/2024</t>
  </si>
  <si>
    <t>01.04.2024 - 30.11.2024</t>
  </si>
  <si>
    <t>Održavanje hortikulture i uklanjanje otpada na pomorskom dobru od Pećina do Preluka</t>
  </si>
  <si>
    <t>02-04-16/2024</t>
  </si>
  <si>
    <t>15.10.2024 - 31.01.2025</t>
  </si>
  <si>
    <t>Radovi iluminacije i dekoracije za Božićne i novogodišnje blagdane za 2024. godinu</t>
  </si>
  <si>
    <t>02-04-15/2024</t>
  </si>
  <si>
    <t>Prioritetna sanacija plaža na području grada Rijeke za 2024. godinu</t>
  </si>
  <si>
    <t>02-04-14/2024</t>
  </si>
  <si>
    <t>Dohranjivanje plaža šljunkom za 2024. godinu</t>
  </si>
  <si>
    <t>02-04-13/2024</t>
  </si>
  <si>
    <t>01.04.2024 - 31.12.2025</t>
  </si>
  <si>
    <t>Radovi na održavanju objekata i uređaja na plažama (građevinsko-obrtnički radovi) na 2 godine</t>
  </si>
  <si>
    <t>02-04-12/2024</t>
  </si>
  <si>
    <t>Uređenje plažnog pojasa kampa Preluk</t>
  </si>
  <si>
    <t>02-04-11/2024</t>
  </si>
  <si>
    <t>Usluga nadzora nad provedbom programa zaštite divljači za 2024. godinu</t>
  </si>
  <si>
    <t>02-04-10/2024</t>
  </si>
  <si>
    <t>Održavanje kamera na javnim površinama za 2024. godinu</t>
  </si>
  <si>
    <t>02-04-09/2024</t>
  </si>
  <si>
    <t>Provedba programa zaštite divljači - lovačko društvo za 2024. godinu</t>
  </si>
  <si>
    <t>02-04-08/2024</t>
  </si>
  <si>
    <t>Postava 1 kamere po lokacijama; u Ulici Brig južno od kućnog broja 45, južno od kućnog broja 11 u Ulici Soldanac, u Ulici Petorice strijeljanih kod kućnog broja 2, u Ulici Grobnička cesta kod kućnog broja 12</t>
  </si>
  <si>
    <t>02-04-07/2024</t>
  </si>
  <si>
    <t>Dekoriranje grada za manifestacije za 2025. godinu</t>
  </si>
  <si>
    <t>02-04-06/2024</t>
  </si>
  <si>
    <t>Postavljanje i održavanje izložbenih panoa za 2025. godinu</t>
  </si>
  <si>
    <t>02-04-05/2024</t>
  </si>
  <si>
    <t>Grupa II - Stajalište Osječka zaobilaznica - pravac grad</t>
  </si>
  <si>
    <t>Grupa I - Stajalište Laginjina</t>
  </si>
  <si>
    <t>01.04.2024 - 31.07.2024</t>
  </si>
  <si>
    <t xml:space="preserve">Izrada, dobava i postava autobusnih čekaonica </t>
  </si>
  <si>
    <t>02-04-04/2024</t>
  </si>
  <si>
    <t>Geodetske usluge za 2024. godinu</t>
  </si>
  <si>
    <t>02-04-03/2024</t>
  </si>
  <si>
    <t>Održavanje autobusnih čekaonica, oznaka stajališta, city lighta, reklamnih stupova i plana grada, oglasnih površina za potrebe mjesnih odbora i ploča riječkih šetnica na području grada Rijeke za 2024. godinu</t>
  </si>
  <si>
    <t>02-04-02/2024</t>
  </si>
  <si>
    <t>15.03.2024 - 15.04.2024</t>
  </si>
  <si>
    <t>Nabava zastava za 2024. godinu</t>
  </si>
  <si>
    <t>02-04-01/2024</t>
  </si>
  <si>
    <t>Odsjek za zajedničku komunalnu djelatnost</t>
  </si>
  <si>
    <t>Odsjek za plan, razvoj i gradnju infrastrukture i promet:</t>
  </si>
  <si>
    <t>01.02.2024 - 30.06.2024</t>
  </si>
  <si>
    <t>Usluga čuvanja imovine i osoba za objekt sortirnica na Mihačevoj dragi</t>
  </si>
  <si>
    <t>02-01-30/2024</t>
  </si>
  <si>
    <t>15.05.2024 - 15.05.2029</t>
  </si>
  <si>
    <t>Usluga upravljanja Sortirnicom Mihačeva draga - ponovljeni postupak</t>
  </si>
  <si>
    <t>02-01-29/2024</t>
  </si>
  <si>
    <t>01.11.2024 - 01.05.2025</t>
  </si>
  <si>
    <t>Usluga stručnog nadzora i koordinatora zaštite na radu nad Građenjem - Revitalizaciji pješačkog mosta Žakalj</t>
  </si>
  <si>
    <t>02-01-28/2024</t>
  </si>
  <si>
    <t>VIII.</t>
  </si>
  <si>
    <t>Izvođenje radova na Građenju - Revitalizaciji pješačkog mosta Žakalj</t>
  </si>
  <si>
    <t>02-01-27/2024</t>
  </si>
  <si>
    <t>15.01.2024 - 20.07.2024</t>
  </si>
  <si>
    <t>Geodetske usluge na izgradnji/rekonstrukciji kolno-pristupnog puta na Biviu</t>
  </si>
  <si>
    <t>02-01-26/2024</t>
  </si>
  <si>
    <t>01.07.2024 - 31.12.2024</t>
  </si>
  <si>
    <t>Usluga izrade projektne dokumentacije za izgradnju kompostane</t>
  </si>
  <si>
    <t>02-01-25/2024</t>
  </si>
  <si>
    <t>01.08.2024 - 01.12.2024</t>
  </si>
  <si>
    <t>Geodetske usluge za Ulicu planske oznake OU4-a faza II na Martinkovcu</t>
  </si>
  <si>
    <t>02-01-24/2024</t>
  </si>
  <si>
    <t>Usluga stručnog nadzora i koordinatora zaštite na radu na Ulici planske oznake OU4-a faza II na Martinkovcu</t>
  </si>
  <si>
    <t>02-01-23/2024</t>
  </si>
  <si>
    <t>Izvođenje radova na Ulici planske oznake OU4-a faza II na Martinkovcu</t>
  </si>
  <si>
    <t>02-01-22/2024</t>
  </si>
  <si>
    <t>01.12.2024 - 01.08.2025</t>
  </si>
  <si>
    <t>Izvođenje radova na spoju ulica Dinka Šimunovića i Andrije Mohorovičića</t>
  </si>
  <si>
    <t>02-01-21/2024</t>
  </si>
  <si>
    <t>Geodetske usluge za spoj ulica Dinka Šimunovića i Andrije Mohorovičića</t>
  </si>
  <si>
    <t>02-01-20/2024</t>
  </si>
  <si>
    <t>Usluga stručnog nadzora i koordinatora zaštite na radu na izgradnji spoja ulica Dinka Šimunovića i Andrije Mohorovičića</t>
  </si>
  <si>
    <t>02-01-19/2024</t>
  </si>
  <si>
    <t>01.06.2024 - 01.09.2024</t>
  </si>
  <si>
    <t>Usluga izrade projektne dokumentacije za spoj ulica Dinka Šimunovića i Andrije Mohorovičića</t>
  </si>
  <si>
    <t>02-01-18/2024</t>
  </si>
  <si>
    <t>01.04.2024 - 28.02.2025</t>
  </si>
  <si>
    <t>Geodetske usluge za nerazvrstanu cestu za pristup RIO Kantrida II faza</t>
  </si>
  <si>
    <t>02-01-17/2024</t>
  </si>
  <si>
    <t>Usluga stručnog nadzora i koordinatora zaštite na radu na nerazvrstanoj cesti za pristup RIO Kantrida II faza</t>
  </si>
  <si>
    <t>02-01-16/2024</t>
  </si>
  <si>
    <t>Izvođenje radova na nerazvrstanoj cesti za pristup RIO Kantrida II faza</t>
  </si>
  <si>
    <t>02-01-15/2024</t>
  </si>
  <si>
    <t>01.11.2024 - 01.06.2025</t>
  </si>
  <si>
    <t>Geodetske usluge za pješačku površinu PP1 na Krnjevu</t>
  </si>
  <si>
    <t>02-01-14/2024</t>
  </si>
  <si>
    <t>Usluga stručnog nadzora i koordinatora zaštite na radu nad izvođenjem radova na izgradnji pješačke površine PP1 na Krnjevu</t>
  </si>
  <si>
    <t>02-01-13/2024</t>
  </si>
  <si>
    <t>Izvođenje radova na izgradnji pješačke površine PP1 na Krnjevu</t>
  </si>
  <si>
    <t>02-01-12/2024</t>
  </si>
  <si>
    <t>01.05.2024 - 01.11.2024</t>
  </si>
  <si>
    <t>Obnova projektne dokumentacije za rekonstrukciju Ulice Petra Kobeka planske oznake OU2</t>
  </si>
  <si>
    <t>02-01-11/2024</t>
  </si>
  <si>
    <t>Geodetske usluge za građevinu Revitalizacija pješačkog mosta Žakalj</t>
  </si>
  <si>
    <t>02-01-10/2024</t>
  </si>
  <si>
    <t>Grupa II. Tisak</t>
  </si>
  <si>
    <t>Grupa I. Dizajn i grafička priprema</t>
  </si>
  <si>
    <t>01.07.2024 - 01.10.2024</t>
  </si>
  <si>
    <t xml:space="preserve">Izobrazno - informativne aktivnosti o održivom gospodarenju otpadom - usluge dizajna i grafičke pripreme te tisak promotivnog materijala 
</t>
  </si>
  <si>
    <t>02-01-09/2024</t>
  </si>
  <si>
    <t>01.03.2024 - 01.10.2024</t>
  </si>
  <si>
    <t>Usluga izrade projektne dokumentacije za izgradnju reciklažnog dvorišta na istočnom dijelu grada</t>
  </si>
  <si>
    <t>02-01-08/2024</t>
  </si>
  <si>
    <t>01.03.2024 - 01.06.2024</t>
  </si>
  <si>
    <t>Usluga izrade tehničke dokumentacije za izgradnju privremenih kružnih raskrižja - rekonstrukcija križanja GUVb na Martinkovcu</t>
  </si>
  <si>
    <t>02-01-07/2024</t>
  </si>
  <si>
    <t>01.03.2024 - 01.03.2025</t>
  </si>
  <si>
    <t>Građevinski radovi urbanističkog uređenja po lokacijama za nadzemne spremnike - Sustav gospodarenja otpadom od vrata do vrata</t>
  </si>
  <si>
    <t>02-01-06/2024</t>
  </si>
  <si>
    <t>01.09.2024 - 31.12.2024</t>
  </si>
  <si>
    <t>Građevinski radovi urbanističkog uređenja po lokacijama za ugradnju ukopanih spremnika - Sustav gospodarenja otpadom od vrata do vrata</t>
  </si>
  <si>
    <t>02-01-05/2024</t>
  </si>
  <si>
    <t>01.03.2024 - 01.07.2024</t>
  </si>
  <si>
    <t>Usluga izrade projektne dokumentacije za smještaj ukopanih spremnika na lokacijama - Sustav gospodarenja otpadom od vrata do vrata</t>
  </si>
  <si>
    <t>02-01-04/2024</t>
  </si>
  <si>
    <t>01.10.2024 - 01.05.2025</t>
  </si>
  <si>
    <t>Geodetske usluge za građevinu Gradska ulica oznake GU-3 na Diračju</t>
  </si>
  <si>
    <t>02-01-03/2024</t>
  </si>
  <si>
    <t>Usluga stručnog nadzora i kooridinatora zaštite na radu na građevini Gradska ulica oznake GU-3 na Diračju</t>
  </si>
  <si>
    <t>02-01-02/2024</t>
  </si>
  <si>
    <t>Izvođenje radova na građevini Gradska ulica oznake GU-3 na Diračju</t>
  </si>
  <si>
    <t>02-01-01/2024</t>
  </si>
  <si>
    <t>Odsjek za plan, razvoj i gradnju infrastrukture i promet</t>
  </si>
  <si>
    <t>Upravni odjel za komunalni sustav i promet</t>
  </si>
  <si>
    <t>Upravni odjel za urbanizam, prostorno uređenje i graditeljstvo:</t>
  </si>
  <si>
    <t>Odsjek za urbanizam:</t>
  </si>
  <si>
    <t>01.02.2024 - 31.05.2024</t>
  </si>
  <si>
    <t>PREG BEZ PRET OBJ MV</t>
  </si>
  <si>
    <t>Izrada idejnog rješenja ugostiteljsko-turističkog kompleksa u zoni Turanj</t>
  </si>
  <si>
    <t>01-01-03/2024</t>
  </si>
  <si>
    <t>Izrada izvedbenog projekta uređenja unutarnjeg Trga Žabica</t>
  </si>
  <si>
    <t>01-01-02/2024</t>
  </si>
  <si>
    <t>Izrada prometne studije središnjeg područja grada Rijeke (zajednička nabava sa Hrvatskim cestama)</t>
  </si>
  <si>
    <t>01-01-01/2024</t>
  </si>
  <si>
    <t>Odsjek za urbanizam</t>
  </si>
  <si>
    <t>Upravni odjel za urbanizam, prostorno uređenje i graditeljstvo</t>
  </si>
  <si>
    <t>1</t>
  </si>
  <si>
    <t xml:space="preserve">Planirano trajanje ugovora/okvirnog sporazuma </t>
  </si>
  <si>
    <t>Planirani početak postupka</t>
  </si>
  <si>
    <t xml:space="preserve">Financira li se ugovor ili okvirni sporazum iz fondova EU? </t>
  </si>
  <si>
    <t xml:space="preserve">Ugovor/ 
okvirni sporazum </t>
  </si>
  <si>
    <t>Predmet podijeljen na grupe</t>
  </si>
  <si>
    <t xml:space="preserve">Vrsta postupka nabave </t>
  </si>
  <si>
    <t>Planirana vrijednost nabave</t>
  </si>
  <si>
    <t>Procijenjena vrijednost nabave
(bez PDV-a)</t>
  </si>
  <si>
    <t>CPV oznaka</t>
  </si>
  <si>
    <t>Predmet nabave</t>
  </si>
  <si>
    <t>Upravni odjel/
Evidencijski broj nabave</t>
  </si>
  <si>
    <t xml:space="preserve">I. izmjene i dopune           </t>
  </si>
  <si>
    <t>I. izmjene i dopune
03-00-06/2024</t>
  </si>
  <si>
    <t>I. izmjene i dopune
02-01-31/2024</t>
  </si>
  <si>
    <t xml:space="preserve">Obnova projektne dokumentacije za građenje Gradske ulice oznake GU-3 na Diračju - ponovljeni postupak
</t>
  </si>
  <si>
    <t>01.03.2024 - 31.08.2024</t>
  </si>
  <si>
    <t>I. izmjene i dopune
02-04-40/2024</t>
  </si>
  <si>
    <t>Održavanje i isticanje zastava u 2024. godini - ponovljeni postupak</t>
  </si>
  <si>
    <t>10.03.2024 - 31.12.2024</t>
  </si>
  <si>
    <t>I. izmjene i dopune
01-01-04/2024</t>
  </si>
  <si>
    <t xml:space="preserve">Usluga geotehničkih istraživanja i izrade elaborata za dogradnju dječjeg vrtića Galeb </t>
  </si>
  <si>
    <t>I. izmjene i dopune
17-00-16/2024</t>
  </si>
  <si>
    <t>Odštopavanje kanalizacije u objektima u vlasništvu Grada Rijeke</t>
  </si>
  <si>
    <t>05.02.2024 - 29.02.2024</t>
  </si>
  <si>
    <t>15.03.2024 - 15.03.2025</t>
  </si>
  <si>
    <t>I. izmjene i dopune
02-04-41/2024</t>
  </si>
  <si>
    <t>Ispitivanje statičke stabilnosti i antikorozivne zaštite Mosta hrvatskih branitelja</t>
  </si>
  <si>
    <t>15.08.2024 - 31.12.2024</t>
  </si>
  <si>
    <t>Odsjek za kulturu</t>
  </si>
  <si>
    <t>Odsjek za kulturu:</t>
  </si>
  <si>
    <t>I. izmjene i dopune
06-02-01/2024</t>
  </si>
  <si>
    <t>I. izmjene i dopune
06-02-02/2024</t>
  </si>
  <si>
    <t>I. izmjene i dopune
06-02-03/2024</t>
  </si>
  <si>
    <t>I. izmjene i dopune
06-02-04/2024</t>
  </si>
  <si>
    <t>I. izmjene i dopune
06-02-05/2024</t>
  </si>
  <si>
    <t>I. izmjene i dopune
06-02-06/2024</t>
  </si>
  <si>
    <t>I. izmjene i dopune
06-02-07/2024</t>
  </si>
  <si>
    <t>I. izmjene i dopune
06-02-08/2024</t>
  </si>
  <si>
    <t>I. izmjene i dopune
06-02-09/2024</t>
  </si>
  <si>
    <t>I. izmjene i dopune
06-02-10/2024</t>
  </si>
  <si>
    <t>I. izmjene i dopune
06-02-11/2024</t>
  </si>
  <si>
    <t>I. izmjene i dopune
06-02-12/2024</t>
  </si>
  <si>
    <t>I. izmjene i dopune
06-02-13/2024</t>
  </si>
  <si>
    <t>I. izmjene i dopune
06-02-14/2024</t>
  </si>
  <si>
    <t>I. izmjene i dopune
06-02-15/2024</t>
  </si>
  <si>
    <t>I. izmjene i dopune
06-02-16/2024</t>
  </si>
  <si>
    <t>I. izmjene i dopune
06-02-17/2024</t>
  </si>
  <si>
    <t>I. izmjene i dopune
06-02-18/2024</t>
  </si>
  <si>
    <t>I. izmjene i dopune
06-02-19/2024</t>
  </si>
  <si>
    <t>Monitoring konstrukcije kosog zvonika na Trgu Vele Crikve</t>
  </si>
  <si>
    <t>Prezentacija zida na Klobučarevićevom trgu</t>
  </si>
  <si>
    <t>Izrada glavnog projekta pristupne rampe za pristup invalida - M/B Galeb</t>
  </si>
  <si>
    <t>Dobava i montaža pristupne rampe za pristup invalida - M/B Galeb</t>
  </si>
  <si>
    <t>Izrada maritimne studije za privez broda Galeb u riječki akvatorij</t>
  </si>
  <si>
    <t>Usluga izrade kulturne strategije Grada Rijeke</t>
  </si>
  <si>
    <t>Nabava opreme stalnog muzejskog postava za m/b Galeb</t>
  </si>
  <si>
    <t>Radovi na adaptaciji prizemlja zgrade Filodrammatice - Projekt Povežimo se baštinom</t>
  </si>
  <si>
    <t>Oprema za prizemlje Filodrammatice - projekt Povežimo se baštinom</t>
  </si>
  <si>
    <t>01.11.2024 - 31.12.2024</t>
  </si>
  <si>
    <t>15.02.2024 - 01.05.2024</t>
  </si>
  <si>
    <t>01.08.2024 - 31.12.2024</t>
  </si>
  <si>
    <t>01.05.2024 - 01.07.2024</t>
  </si>
  <si>
    <t>01.02.2024 - 01.05.2024</t>
  </si>
  <si>
    <t>09.01.2024 - 31.01.2024</t>
  </si>
  <si>
    <t>I. izmjene i dopune
11-00-07/2024</t>
  </si>
  <si>
    <t>Održavanje softvera Linux i cPanel za 2024. - ponovljeni postupak</t>
  </si>
  <si>
    <t>20.02.2024 - 19.02.2025</t>
  </si>
  <si>
    <t>45112712 39298300</t>
  </si>
  <si>
    <t>I. izmjene i dopune
10-00-22/2024</t>
  </si>
  <si>
    <t>31.01.2024 - 11.02.2024</t>
  </si>
  <si>
    <t>I. izmjene i dopune
17-00-17/2024</t>
  </si>
  <si>
    <t>12.02.2024 - 15.05.2024</t>
  </si>
  <si>
    <t>Usluga stručnog nadzora i koordinatora zaštite na radu nad izvođenjem radova EO PPO Radost</t>
  </si>
  <si>
    <t>32322000
39150000</t>
  </si>
  <si>
    <t>I. izmjene i dopune
17-00-18/2024</t>
  </si>
  <si>
    <t>Izvođenje građevinskih radova održavanja i hitnih intervencija u zgradama i prostorima u samovlasništvu i većinskom vlasništvu Grada Rijeke na razdoblje od 1 godine</t>
  </si>
  <si>
    <t>OKVIRNI OTV MV</t>
  </si>
  <si>
    <t>02.04.2024 - 02.04.2025</t>
  </si>
  <si>
    <t>I. izmjene i dopune
17-00-19/2024</t>
  </si>
  <si>
    <t>Dobava i ugradnja novih radijatora sportske dvorane OŠ Pehlin</t>
  </si>
  <si>
    <t>12.02.2024 - 29.02.2024</t>
  </si>
  <si>
    <t>01.04.2024 - 31.03.2026</t>
  </si>
  <si>
    <t>I. izmjene i dopune
10-00-23/2024</t>
  </si>
  <si>
    <t>Usluga organizacije konferencije Women's Weekend 2024.</t>
  </si>
  <si>
    <t>07.03.2024 - 10.03.2024</t>
  </si>
  <si>
    <t>19.02.2024 - 18.04.2024</t>
  </si>
  <si>
    <t>I. izmjene i dopune
17-00-20/2024</t>
  </si>
  <si>
    <t>01.04.2024 - 30.08.2024</t>
  </si>
  <si>
    <t>Usluga stručnog nadzora nad radovima na adaptaciji prizemlja zgrade Filodrammatice - Projekt Povežimo se baštinom</t>
  </si>
  <si>
    <t>Nabava uredskog namještaja</t>
  </si>
  <si>
    <t>20.03.2024 - 30.06.2024</t>
  </si>
  <si>
    <t>I. izmjene i dopune
09-00-15/2024</t>
  </si>
  <si>
    <t>Izvođenje radova na nerazvrstanoj cesti za pristup RIO Kantrida II faza (zajednička nabava: Grad Rijeka, VIK, Energo, HEP)</t>
  </si>
  <si>
    <t>Usluga stručnog nadzora i koordinatora zaštite na radu na nerazvrstanoj cesti za pristup RIO Kantrida II faza (zajednička nabava: Grad Rijeka, VIK, Energo, HEP)</t>
  </si>
  <si>
    <t>Geodetske usluge na izgradnji/rekonstrukciji kolno-pristupnog puta na Biviu (zajednička nabava: Grad Rijeka i VIK)</t>
  </si>
  <si>
    <t>PREG BEZ PRET OBJ VV</t>
  </si>
  <si>
    <t>I. izmjene i dopune
11-00-08/2024</t>
  </si>
  <si>
    <t>03121000</t>
  </si>
  <si>
    <t>15.03.2024 - 01.05.2024</t>
  </si>
  <si>
    <t xml:space="preserve">Izrada modela upravljanja i poslovnog plana za potrebe projekta "Inkubator za kreativne tehnologije i IT industriju - Energana"   </t>
  </si>
  <si>
    <t>10.03.2024 - 10.06.2024</t>
  </si>
  <si>
    <t>I. izmjene i dopune
17-00-21/2024</t>
  </si>
  <si>
    <t>I. izmjene i dopune
02-04-42/2024</t>
  </si>
  <si>
    <t>Uređenje sunčališta i staze na plaži Glavanovo u Rijeci</t>
  </si>
  <si>
    <t>09.04.2024 - 31.12.2024</t>
  </si>
  <si>
    <t>26.02.2024 - 26.03.2024</t>
  </si>
  <si>
    <t>01.03.2024 - 28.02.2025</t>
  </si>
  <si>
    <t>I. izmjene i dopune
06-02-20/2024</t>
  </si>
  <si>
    <t>Provedba programa zaštite divljači za 2024. godinu</t>
  </si>
  <si>
    <t>I. izmjene i dopune
03-00-07/2024</t>
  </si>
  <si>
    <t>I. izmjene i dopune
03-00-08/2024</t>
  </si>
  <si>
    <t>01.04.2024 - 01.06.2024</t>
  </si>
  <si>
    <t>01.05.2024 - 28.02.2025</t>
  </si>
  <si>
    <t xml:space="preserve">I. izmjene i dopune
</t>
  </si>
  <si>
    <t>02.05.2024 - 02.09.2024</t>
  </si>
  <si>
    <t>01.04.2024 - 01.04.2025</t>
  </si>
  <si>
    <t>I. izmjene i dopune
17-00-22/2024</t>
  </si>
  <si>
    <t>I. izmjene i dopune
17-00-23/2024</t>
  </si>
  <si>
    <t>I. izmjene i dopune
17-00-24/2024</t>
  </si>
  <si>
    <t>I. izmjene i dopune
17-00-25/2024</t>
  </si>
  <si>
    <t xml:space="preserve">Radovi na uređenju stana broj 7 na adresi Karasova 10 </t>
  </si>
  <si>
    <t>Izrada projektne dokumentacije sanacije panik rasvjete zgrade HNK Ivana pl. Zajca u Rijeci</t>
  </si>
  <si>
    <t>Izvođenje radova na sustavu ventilacije u prostoru praonice rublja u PPO Kvarner</t>
  </si>
  <si>
    <t>Dobava i ugradnja bojlera u podstanici sportske dvorane OŠ Pehlin</t>
  </si>
  <si>
    <t>01.03.2024 - 30.04.2024</t>
  </si>
  <si>
    <t>01.03.2024 - 05.04.2024</t>
  </si>
  <si>
    <t>01.03.2024 - 15.04.2024</t>
  </si>
  <si>
    <t>11.03.2024 - 21.03.2024</t>
  </si>
  <si>
    <t>Grupa II. - PSB Usluga revizije projekta Povežimo se baštinom</t>
  </si>
  <si>
    <t>Usluga revizije EU projekata Turistička valorizacija reprezentativnih spomenika riječke industrijske baštine i Povežimo se baštinom</t>
  </si>
  <si>
    <t xml:space="preserve">Grupa I. - TV Usluga revizije projekta ukupnog integriranog programa Turistička valorizacija reprezentativnih spomenika </t>
  </si>
  <si>
    <t>Nabave komunikacijske opreme za brod Galeb</t>
  </si>
  <si>
    <t>Uređenje i opremanje poduzetničkog informativnog centra - RiHub</t>
  </si>
  <si>
    <t>01.06.2024 - 31.12.2024</t>
  </si>
  <si>
    <t>I. izmjene i dopune
03-00-09/2024</t>
  </si>
  <si>
    <t>15.03.2024 - 02.12.2024</t>
  </si>
  <si>
    <t>I. izmjene i dopune
02-04-43/2024</t>
  </si>
  <si>
    <t>Izrada Plana uklanjanja otpada te stručni nadzor nad uklanjanjem otpada odbačenog u okoliš u 2024. godini</t>
  </si>
  <si>
    <t>I. izmjene i dopune
17-00-26/2024</t>
  </si>
  <si>
    <t>Fasaderski radovi u poslovnom prostoru na adresi Pehlin 58</t>
  </si>
  <si>
    <t>02.04.2024 - 02.05.2024</t>
  </si>
  <si>
    <t>Sanacija lokacija onečišćenih otpadom odbačenim u okoliš na području grada Rijeke u 2024. godini</t>
  </si>
  <si>
    <t>15.04.2024 - 31.12.2024</t>
  </si>
  <si>
    <t>Zaštita hortikulture na području grada Rijeke u 2024. godini - ponovljeni postupak</t>
  </si>
  <si>
    <t>Program zaštite okoliša grada Rijeke za razdoblje 2024.-2028. godine</t>
  </si>
  <si>
    <t>Energetska obnova HKD na Sušaku - idejno rješenje</t>
  </si>
  <si>
    <t>Energetska obnova HKD na Sušaku - glavni projekt</t>
  </si>
  <si>
    <t>Preseljenje Klimtovih slika - izrada snimke postojećeg stanja stropa 3D skeniranjem</t>
  </si>
  <si>
    <t>Usluga podrške održavanja i rekonfiguracije telefonske centrale u ustanovama za kulturu - Korzo 16</t>
  </si>
  <si>
    <t>11.03.2024 - 24.04.2024</t>
  </si>
  <si>
    <t>11.03.2024 - 10.05.2024</t>
  </si>
  <si>
    <t xml:space="preserve">Stolarski radovi u poslovnom prostoru na adresi Adamićeva 6a - treći ponovljeni postupak </t>
  </si>
  <si>
    <t>I. izmjene i dopune
17-00-27/2024</t>
  </si>
  <si>
    <t>Radovi na izradi betonskog okvira staklenika za Dječji dom "Tić", Beli Kamik 11</t>
  </si>
  <si>
    <t>18.03.2024 - 25.03.2024</t>
  </si>
  <si>
    <t>I. izmjene i dopune
17-00-28/2024</t>
  </si>
  <si>
    <t>20.03.2024 - 03.05.2024</t>
  </si>
  <si>
    <t>Upravni odjel za zdravstvo, socijalnu zaštitu i unapređenje kvalitete života</t>
  </si>
  <si>
    <t>Upravni odjel za zdravstvo, socijalnu zaštitu i unapređenje kvalitete života:</t>
  </si>
  <si>
    <t>Upravni odjel za gradsku imovinu</t>
  </si>
  <si>
    <t>04.03.2024 - 31.07.2024</t>
  </si>
  <si>
    <t>Radovi na održavanju objekata i uređaja na plažama (građevinsko-obrtnički radovi)</t>
  </si>
  <si>
    <t>Odsjek za sport i tehničku kulturu</t>
  </si>
  <si>
    <t>Odsjek za sport i tehničku kulturu:</t>
  </si>
  <si>
    <t>I. izmjene i dopune
07-00-01/2024</t>
  </si>
  <si>
    <t>Usluga prijevoza sportaša grada Rijeke na međunarodno rukometno natjecanje na Quirinus cup u Neuss, Njemačka</t>
  </si>
  <si>
    <t>16.05.2024 - 20.05.2024</t>
  </si>
  <si>
    <t>I. izmjene i dopune
06-02-21/2024</t>
  </si>
  <si>
    <t>Usluga podrške održavanja i rekonfiguracije telefonske centrale u ustanovama za kulturu - Korzo 16 - ponovljeni postupak</t>
  </si>
  <si>
    <t>15.03.2024 - 14.03.2025</t>
  </si>
  <si>
    <t>22.04.2024 - 22.07.2024</t>
  </si>
  <si>
    <t>18.03.2024 - 16.05.2024</t>
  </si>
  <si>
    <t>Grupa l. Sanacija potpornog zida u okućnici  OŠ Turnić</t>
  </si>
  <si>
    <t>Grupa ll. Sanacija vanjskog zida školskog igrališta OŠ Škurinje</t>
  </si>
  <si>
    <t>Nabava radova na sanaciji šteta nakon bujične poplave  na objektima u kompleksu Benčić u Rijeci - ponovljeni postupak - Grupa I.  Nabava radova na popravku stolarije u objektima  u kompleksu Benčić nakon bujične poplave</t>
  </si>
  <si>
    <t>Nabava radova hitne intervencije - sanacija puknuća toplovoda kod HNK</t>
  </si>
  <si>
    <t>Nabava usluge stručnog nadzora nad izvođenjem radova strojarskih (termotehničkih) instalacija i elektrotehničkih instalacija Data centra za potrebe opremanja "Inkubatora za kreativne tehnologije i IT industriju - Energana"</t>
  </si>
  <si>
    <t>Obnova Teatrina - usluga izrade projekta obnove</t>
  </si>
  <si>
    <t>Obnova Teatrina - radovi adaptacije prostora</t>
  </si>
  <si>
    <t>Projektna dokumentacija za premještanje spomenika radi izgradnje stanova u Zametskoj ulici (po modelu POS-a)</t>
  </si>
  <si>
    <t>Nabava radova na sanaciji šteta nakon bujične poplave na objektima u kompleksu Benčić u Rijeci - Grupa I Nabava radova na popravku stolarije u objektima u kompleksu Benčić nakon bujične poplave - 2. ponovljeni postupak</t>
  </si>
  <si>
    <t>Usluga sanacije oštećenja svjetlovodnih kabela grada Rijeke SVK-41, SVK-47</t>
  </si>
  <si>
    <t>08.04.2024 - 06.05.2024</t>
  </si>
  <si>
    <t>I. izmjene i dopune
11-00-09/2024</t>
  </si>
  <si>
    <t>I. izmjene i dopune
06-02-22/2024</t>
  </si>
  <si>
    <t>Usluga stručnog nadzora i koordinatora zaštite na radu nad izvođenjem elektroinstalaterskih radova na izgradnji solarnih elektrana - OŠ Eugen Kumičić, OŠ Gornja Vežica, OŠ Srdoči, PPO Krnjevo i PPO Galeb</t>
  </si>
  <si>
    <t>I. izmjene i dopune
17-00-29/2024</t>
  </si>
  <si>
    <t>Usluge preseljenja stvari iz stanova i poslovnih prostora u vlasništvu Grada Rijeke te iz stanova i poslovnih prostora u vlasništvu ovršenika u postupcima prisilne naplate u 2024./2025. godini</t>
  </si>
  <si>
    <t>01.04.2024 - 31.03.2025</t>
  </si>
  <si>
    <t>I. izmjene i dopune
17-00-30/2024</t>
  </si>
  <si>
    <t>Radovi na ugradnji plinskog kondenzacijskog uređaja za grijanje u PPO Maestral</t>
  </si>
  <si>
    <t>08.04.2024 - 07.06.2024</t>
  </si>
  <si>
    <t>Izrada idejnog rješenja za uređenje javne površine postojeće sportsko-obrazovne zone Trsat</t>
  </si>
  <si>
    <t>01.03.2024 - 01.05.2024</t>
  </si>
  <si>
    <t>Usluga održavanja winGPS licenci i sustava s proširenim održavanjem</t>
  </si>
  <si>
    <t>II. izmjene i dopune
06-02-23/2024</t>
  </si>
  <si>
    <t>Radovi na izvedbi podova u prostorima Palače šećerane</t>
  </si>
  <si>
    <t>15.05.2024 - 15.06.2024</t>
  </si>
  <si>
    <t xml:space="preserve">II. izmjene i dopune           </t>
  </si>
  <si>
    <t>Održavanje programske opreme KEMP za 2024.</t>
  </si>
  <si>
    <t>Održavanje programske opreme VMware vSphere Foundation</t>
  </si>
  <si>
    <t>II. izmjene i dopune
11-00-10/2024</t>
  </si>
  <si>
    <t>Nabava uređaja za neprekidno napajanje električnom energijom</t>
  </si>
  <si>
    <t>15.04.2024 - 14.05.2024</t>
  </si>
  <si>
    <t>01.05.2024 - 30.04.2025</t>
  </si>
  <si>
    <t>II. izmjene i dopune
17-00-31/2024</t>
  </si>
  <si>
    <t xml:space="preserve">Sanacija drvene vanjske stolarije Doma za starije osobe Kantrida, U. I. Tomee 8 - VI. ponovljeni postupak </t>
  </si>
  <si>
    <t>Sanacija zidova u osnovnim školama</t>
  </si>
  <si>
    <t>02.04.2024 - 01.06.2024</t>
  </si>
  <si>
    <t>II. izmjene i dopune
17-00-32/2024</t>
  </si>
  <si>
    <t>II. izmjene i dopune
17-00-33/2024</t>
  </si>
  <si>
    <t>II. izmjene i dopune
17-00-34/2024</t>
  </si>
  <si>
    <t>II. izmjene i dopune
17-00-35/2024</t>
  </si>
  <si>
    <t>II. izmjene i dopune
17-00-36/2024</t>
  </si>
  <si>
    <t>II. izmjene i dopune
17-00-37/2024</t>
  </si>
  <si>
    <t>II. izmjene i dopune
17-00-38/2024</t>
  </si>
  <si>
    <t>Radovi na uređenju stana broj 7 na adresi Karasova 10 - ponovljeni postupak</t>
  </si>
  <si>
    <t>Sanacija ograda u okućnici OŠ Kantrida, Izviđačka 9</t>
  </si>
  <si>
    <t>Usluga stručnog nadzora i koordinatora zaštite na radu nad izvođenjem elektroinstalaterskih radova na izgradnji solarnih elektrana - OŠ Eugen Kumičić, OŠ Gornja Vežica, OŠ Srdoči, PPO Krnjevo i PPO Galeb - ponovljeni postupak</t>
  </si>
  <si>
    <t>Izrada projekta rekonstrukcije podstanice PPO Galeb</t>
  </si>
  <si>
    <t>Ugradnja biološkog pročistača u dvorcu Stara Sušica - ponovljeni postupak</t>
  </si>
  <si>
    <t>Radovi na zamjeni rukohvata u objektu PPO Mavrica</t>
  </si>
  <si>
    <t>25.03.2024 - 25.05.2024</t>
  </si>
  <si>
    <t>20.03.2024 - 08.04.2024</t>
  </si>
  <si>
    <t>02.04.2024 - 17.05.2024</t>
  </si>
  <si>
    <t>01.05.2024 - 01.04.2025</t>
  </si>
  <si>
    <t>22.04.2024 - 22.05.2024</t>
  </si>
  <si>
    <t>15.04.2024 - 15.06.2024</t>
  </si>
  <si>
    <t>15.04.2024 - 20.05.2024</t>
  </si>
  <si>
    <t>Rekonstrukcija dizala upravne zgrade Korzo 16 - ponovljeni postupak</t>
  </si>
  <si>
    <t>01.05.2024 - 31.10.2024</t>
  </si>
  <si>
    <t>II. izmjene i dopune
17-00-39/2024</t>
  </si>
  <si>
    <t>II. izmjene i dopune
02-04-44/2024</t>
  </si>
  <si>
    <t>II. izmjene i dopune
02-04-45/2024</t>
  </si>
  <si>
    <t>02.05.2024 - 31.12.2024</t>
  </si>
  <si>
    <t>Usluge stručnog i obračunskog nadzora na održavanju, proširenju i modernizaciji javne rasvjete</t>
  </si>
  <si>
    <t>02.04.2024 - 30.09.2024</t>
  </si>
  <si>
    <t>Izvođenje radova na odvajanju instalacije dovoda vode poslovnog prostora na adresi Milutina Barača 48-2</t>
  </si>
  <si>
    <t>10.04.2024 - 16.04.2024</t>
  </si>
  <si>
    <t>II. izmjene i dopune
17-00-40/2024</t>
  </si>
  <si>
    <t>II. izmjene i dopune
17-00-41/2024</t>
  </si>
  <si>
    <t>Radovi na zamjeni ulaznih vrata u poslovnom prostoru na adresi Užarska 5</t>
  </si>
  <si>
    <t>Radovi na zamjeni ulaznih vrata u poslovnom prostoru na adresi Blaža Polića 2/ll</t>
  </si>
  <si>
    <t>15.04.2024 - 15.05.2024</t>
  </si>
  <si>
    <t>II. izmjene i dopune
17-00-42/2024</t>
  </si>
  <si>
    <t xml:space="preserve">Usluga izrade geodetskih elaborata za potrebe provođenja promjena u katastru zemljišta i zemljišnoj knjizi </t>
  </si>
  <si>
    <t>05.05.2024 - 05.05.2025</t>
  </si>
  <si>
    <t>II. izmjene i dopune
17-00-43/2024</t>
  </si>
  <si>
    <t>Rekonstrukcija plinske kotlovnice u upravnoj zgradi na adresi Korzo 16</t>
  </si>
  <si>
    <t>15.06.2024 - 30.08.2024</t>
  </si>
  <si>
    <t>II. izmjene i dopune
10-00-24/2024</t>
  </si>
  <si>
    <t>Usluga tiskanja "Službenih novina Grada Rijeke"</t>
  </si>
  <si>
    <t>II. izmjene i dopune
02-01-32/2024</t>
  </si>
  <si>
    <t>01.09.2024 - 31.10.2024</t>
  </si>
  <si>
    <t>15.04.2024 - 31.03.2025</t>
  </si>
  <si>
    <t>01.04.2024 - 01.09.2024</t>
  </si>
  <si>
    <t>Održavanje i servisiranje vatrodojavnih sustava</t>
  </si>
  <si>
    <t>03.06.2024 - 02.06.2025</t>
  </si>
  <si>
    <t>03.06.2024 - 07.06.2024</t>
  </si>
  <si>
    <t>II. izmjene i dopune
10-00-25/2024</t>
  </si>
  <si>
    <t>II. izmjene i dopune
10-00-26/2024</t>
  </si>
  <si>
    <t>Usluga analize projektnog prijedloga projekta EXPORTDRVO - EU projekt RE-VALUE</t>
  </si>
  <si>
    <t>Usluga organizacije radionice Impact Model - EU projekt RE-VALUE</t>
  </si>
  <si>
    <t>29.03.2024 - 30.04.2024</t>
  </si>
  <si>
    <t>28.03.2024 - 25.04.2024</t>
  </si>
  <si>
    <t>II. izmjene i dopune
09-00-16/2024</t>
  </si>
  <si>
    <t>II. izmjene i dopune
09-00-17/2024</t>
  </si>
  <si>
    <t>12.06.2024 - 30.06.2025</t>
  </si>
  <si>
    <t>II. izmjene i dopune
10-00-27/2024</t>
  </si>
  <si>
    <t>Usluga prijepisa tonskog zapisa sa sjednica Gradskog vijeća Grada Rijeke</t>
  </si>
  <si>
    <t>20.03.2024 - 31.12.2024</t>
  </si>
  <si>
    <t>Uređenje sunčališta i staze na plaži Glavanovo u Rijeci - ponovljeni postupak</t>
  </si>
  <si>
    <t>45432100
45432110</t>
  </si>
  <si>
    <t>II. izmjene i dopune
09-00-18/2024</t>
  </si>
  <si>
    <t>Opskrba toplinskom energijom</t>
  </si>
  <si>
    <t>09300000</t>
  </si>
  <si>
    <t>01.06.2024 - 31.05.2025</t>
  </si>
  <si>
    <t>II. izmjene i dopune
17-00-44/2024</t>
  </si>
  <si>
    <t>17.06.2024 - 02.08.2024</t>
  </si>
  <si>
    <t>II. izmjene i dopune
06-02-24/2024</t>
  </si>
  <si>
    <t>Usluga prijevoda na engleski jezik dokumenta "Evaluacijsko izvješće projekta Rijeka 2020 - Europska prijestolnica kulture"</t>
  </si>
  <si>
    <t>01.04.2024 - 20.04.2024</t>
  </si>
  <si>
    <t>II. izmjene i dopune
17-00-45/2024</t>
  </si>
  <si>
    <t>Izvođenje radova sanacije dijela kanalizacije na zgradi Muzeja Grada Rijeke</t>
  </si>
  <si>
    <t>04.04.2024 - 09.04.2024</t>
  </si>
  <si>
    <t>Nabava komunikacijske opreme za brod Galeb</t>
  </si>
  <si>
    <t>Izrada projekta za uklanjanje objekta na adresi Lužine 1 - 4, Rijeka</t>
  </si>
  <si>
    <t>II. izmjene i dopune
02-04-46/2024</t>
  </si>
  <si>
    <t>02.06.2024 - 31.12.2024</t>
  </si>
  <si>
    <t>Imovinsko pravna priprema (analiza vlasništva) za DPU stambeno naselje Trsat</t>
  </si>
  <si>
    <t>II. izmjene i dopune
01-01-05/2024</t>
  </si>
  <si>
    <t>II. izmjene i dopune
01-01-06/2024</t>
  </si>
  <si>
    <t>II. izmjene i dopune
01-01-07/2024</t>
  </si>
  <si>
    <t>II. izmjene i dopune
01-01-08/2024</t>
  </si>
  <si>
    <t>01.06.2024 - 28.02.2025</t>
  </si>
  <si>
    <t xml:space="preserve">Nabava opreme za odvojeno prikupljanje biootpada </t>
  </si>
  <si>
    <t>01.08.2024 - 01.04.2025</t>
  </si>
  <si>
    <t>Imovinsko pravna priprema (analiza vlasništva) za DPU Kampus</t>
  </si>
  <si>
    <t>Sanacija zidova u osnovnim školama - Grupa l. sanacija potpornog zida u okućnici OŠ Turnić - ponovljeni postupak</t>
  </si>
  <si>
    <t>Konzultantske usluge i analiza usklađenja GUP-a sa Županijskim prostornim planom</t>
  </si>
  <si>
    <t>Održavanje trgova i stubišta na području grada Rijeke za 2024. godinu - ponovljeni postupak</t>
  </si>
  <si>
    <t>Izrada projekta trase biciklističke staze (Centar - Bivio)</t>
  </si>
  <si>
    <t>02.08.2024 - 02.12.2024</t>
  </si>
  <si>
    <t>II. izmjene i dopune
05-00-02/2024</t>
  </si>
  <si>
    <t>Održavanje i nadogradnja web stranica svjedok.hr i strit.fitness</t>
  </si>
  <si>
    <t>24.06.2024 - 24.10.2024</t>
  </si>
  <si>
    <t>II. izmjene i dopune
05-00-03/2024</t>
  </si>
  <si>
    <t>Oglašavanje na društvenim mrežama</t>
  </si>
  <si>
    <t>II. izmjene i dopune
05-00-04/2024</t>
  </si>
  <si>
    <t>15.04.2024 - 11.05.2024</t>
  </si>
  <si>
    <t>II. izmjene i dopune
05-00-05/2024</t>
  </si>
  <si>
    <t>Nabava paketa kućanskih i osnovnih higijenskih potrepština</t>
  </si>
  <si>
    <t>01.08.2024 - 29.04.2027</t>
  </si>
  <si>
    <t>Obilježavanje Svjetskog dana sestrinstva</t>
  </si>
  <si>
    <t>02.05.2024 - 02.11.2024</t>
  </si>
  <si>
    <t>TREĆE IZMJENE I DOPUNE PLANA NABAVE GRADA RIJEKE ZA 2024. GODINU</t>
  </si>
  <si>
    <r>
      <rPr>
        <sz val="12"/>
        <rFont val="Calibri"/>
        <family val="2"/>
        <charset val="238"/>
      </rPr>
      <t>Brisano I. Izmjenama i dopunama</t>
    </r>
    <r>
      <rPr>
        <strike/>
        <sz val="12"/>
        <rFont val="Calibri"/>
        <family val="2"/>
        <charset val="238"/>
      </rPr>
      <t xml:space="preserve">
Uređenje Volčićevog trga</t>
    </r>
  </si>
  <si>
    <t xml:space="preserve">III. izmjene i dopune           </t>
  </si>
  <si>
    <t>Najam pozornice za održavanje javnih manifestacija</t>
  </si>
  <si>
    <t>31.05.2024 - 01.01.2025</t>
  </si>
  <si>
    <t>11.03.2024 - 09.06.2024</t>
  </si>
  <si>
    <t>20.05.2024 - 20.03.2025</t>
  </si>
  <si>
    <t>III. izmjene i dopune
10-00-28/2024</t>
  </si>
  <si>
    <t>III. izmjene i dopune
17-00-46/2024</t>
  </si>
  <si>
    <t>III. izmjene i dopune
17-00-47/2024</t>
  </si>
  <si>
    <t>III. izmjene i dopune
17-00-48/2024</t>
  </si>
  <si>
    <t>Izrada glavnog projekta za sanaciju zgrade i prenamjenu stanova za dječji vrtić Oblačić, Rijeka</t>
  </si>
  <si>
    <t>Zamjena drvene obloge terase na PPO Mavrica</t>
  </si>
  <si>
    <t>Usluge energetskog certificiranja poslovnih prostora i objekata javne namjene (složeni sustavi) u vlasništvu Grada Rijeke za 2024. godinu</t>
  </si>
  <si>
    <t>03.06.2024 - 18.07.2024</t>
  </si>
  <si>
    <t>17.06.2024 - 16.07.2024</t>
  </si>
  <si>
    <t>03.06.2024 - 31.12.2024</t>
  </si>
  <si>
    <t>Uređenje Volčićevog trga - ponovljeni postupak</t>
  </si>
  <si>
    <t>III. izmjene i dopune
17-00-49/2024</t>
  </si>
  <si>
    <t>III. izmjene i dopune
17-00-50/2024</t>
  </si>
  <si>
    <t>Energetska obnova PPO Vežica, Rijeka</t>
  </si>
  <si>
    <t>Grupa I. OŠ Kozala</t>
  </si>
  <si>
    <t>Grupa Il. OŠ Vladimir Gortan</t>
  </si>
  <si>
    <t>Radovi na izgradnji solarnih elektrana</t>
  </si>
  <si>
    <t>01.07.2024 - 29.09.2024</t>
  </si>
  <si>
    <t>01.07.2024 - 20.07.2024</t>
  </si>
  <si>
    <t>III. izmjene i dopune
06-02-25/2024</t>
  </si>
  <si>
    <t>III. izmjene i dopune
06-02-26/2024</t>
  </si>
  <si>
    <t>Radovi na obnovi dijela stolarije na zgradi HNK Ivan pl. Zajc</t>
  </si>
  <si>
    <t>III. izmjene i dopune
02-04-47/2024</t>
  </si>
  <si>
    <t>III. izmjene i dopune
02-04-48/2024</t>
  </si>
  <si>
    <t>17.06.2024 - 30.11.2024</t>
  </si>
  <si>
    <t>Usluga oglašavanja na društvenim mrežama Grada Rijeke</t>
  </si>
  <si>
    <t>III. izmjene i dopune
03-00-10/2024</t>
  </si>
  <si>
    <t>III. izmjene i dopune
03-00-11/2024</t>
  </si>
  <si>
    <t>III. izmjene i dopune
03-00-12/2024</t>
  </si>
  <si>
    <t>III. izmjene i dopune
03-00-13/2024</t>
  </si>
  <si>
    <t>Grupa I. Uređenje prostora</t>
  </si>
  <si>
    <t>Grupa II. Opremanje prostora</t>
  </si>
  <si>
    <t>01.09.2024 - 30.11.2024</t>
  </si>
  <si>
    <t>Izrada projektne dokumentacije za uređenje javne površine postojeće sportsko - obrazovne zone Trsat</t>
  </si>
  <si>
    <t>15.08.2024 - 15.10.2024</t>
  </si>
  <si>
    <t>Izrada studije izvodljivosti Pilot projekta - Uređenje postojeće sportsko - obrazovne zone Trsat</t>
  </si>
  <si>
    <t>15.07.2024 - 15.08.2024</t>
  </si>
  <si>
    <t>10.06.2024 - 10.12.2024</t>
  </si>
  <si>
    <t>III. izmjene i dopune
06-02-27/2024</t>
  </si>
  <si>
    <t>III. izmjene i dopune
06-02-28/2024</t>
  </si>
  <si>
    <t>10.06.2024 - 05.11.2024</t>
  </si>
  <si>
    <t>Usluga izrade revizije i dopune Projekta sanacije i obnove mauzoleja Kopaitić - Battafliarini na groblju Kozala u Rijeci</t>
  </si>
  <si>
    <t>15.07.2024 - 31.12.2024</t>
  </si>
  <si>
    <t>III. izmjene i dopune
17-00-51/2024</t>
  </si>
  <si>
    <t>III. izmjene i dopune
17-00-52/2024</t>
  </si>
  <si>
    <t>III. izmjene i dopune
17-00-53/2024</t>
  </si>
  <si>
    <t>III. izmjene i dopune
17-00-54/2024</t>
  </si>
  <si>
    <t xml:space="preserve">Sanacija drvene vanjske stolarije Doma za starije osobe Kantrida, U. I. Tomee 8 - Vll. ponovljeni postupak </t>
  </si>
  <si>
    <t xml:space="preserve">Stolarski radovi u poslovnom prostoru na adresi Tizianova 5C - ponovljeni postupak </t>
  </si>
  <si>
    <t>Radovi na ugradnji nove penjalice na krovu OŠ Brajda</t>
  </si>
  <si>
    <t>10.06.2024 - 25.07.2024</t>
  </si>
  <si>
    <t>10.06.2024 - 09.08.2024</t>
  </si>
  <si>
    <t>30.06.2024 - 02.07.2024</t>
  </si>
  <si>
    <t>Uređenje šetnice Lungomare - pripremni radovi</t>
  </si>
  <si>
    <t xml:space="preserve">Stolarski radovi u poslovnom prostoru na adresi Adamićeva 6a - lV. ponovljeni postupak </t>
  </si>
  <si>
    <t>Oprema za prizemlje Filodrammatice - projekt Povežimo se baštinom - ponovljeni postupak</t>
  </si>
  <si>
    <t>III. izmjene i dopune
17-00-55/2024</t>
  </si>
  <si>
    <t>Sanacija zidova u osnovnim školama - Grupa l. sanacija potpornog zida u okućnici  OŠ Turnić - ll. ponovljeni postupak</t>
  </si>
  <si>
    <t>22.07.2024 - 06.09.2024</t>
  </si>
  <si>
    <t>Nabava opreme stalnog muzejskog postava za m/b Galeb - ponovljeni postupak</t>
  </si>
  <si>
    <t>III. izmjene i dopune
02-04-49/2024</t>
  </si>
  <si>
    <t>Izrada, dobava i postava autobusnih čekaonica Grupa II - Stajalište Osječka zaobilaznica - pravac grad - ponovljeni postupak</t>
  </si>
  <si>
    <t>01.07.2024 - 31.10.2024</t>
  </si>
  <si>
    <t>01.08.2024 - 30.11.2024</t>
  </si>
  <si>
    <t>III. izmjene i dopune
02-04-50/2024</t>
  </si>
  <si>
    <t>10.07.2024 - 10.09.2024</t>
  </si>
  <si>
    <t>III. izmjene i dopune
10-00-29/2024</t>
  </si>
  <si>
    <t>III. izmjene i dopune
10-00-30/2024</t>
  </si>
  <si>
    <t>Usluga dizajna vizuala promotivnih materijala za potrebe Grada Rijeke</t>
  </si>
  <si>
    <t>Svjetleće četkice za zube za protokolarne poklone</t>
  </si>
  <si>
    <t>02.04.2024 - 31.07.2024</t>
  </si>
  <si>
    <t>24.05.2024 - 31.07.2024</t>
  </si>
  <si>
    <t xml:space="preserve">Uređenje interijera podruma prostora centra RiHub </t>
  </si>
  <si>
    <t>III. izmjene i dopune</t>
  </si>
  <si>
    <t>III. izmjene i dopune
11-00-11/2024</t>
  </si>
  <si>
    <t>III. izmjene i dopune
11-00-12/2024</t>
  </si>
  <si>
    <t>Godišnji najam licenci za AutoCAD</t>
  </si>
  <si>
    <t>01.08.2024 - 31.07.2025</t>
  </si>
  <si>
    <t>III. izmjene i dopune
17-00-56/2024</t>
  </si>
  <si>
    <t>Usluga dopune glavnog projekta energetske obnove OŠ Trsat - rekonstrukcija toplinske podstanice</t>
  </si>
  <si>
    <t>24.06.2024 - 06.09.2024</t>
  </si>
  <si>
    <t>16.09.2024 - 16.01.2025</t>
  </si>
  <si>
    <t>III. izmjene i dopune
17-00-57/2024</t>
  </si>
  <si>
    <t>24.06.2024 - 08.08.2024</t>
  </si>
  <si>
    <t>III. izmjene i dopune
09-00-19/2024</t>
  </si>
  <si>
    <t>Održavanje i servisiranje vatrogasnih aparata - ponovljeni postupak</t>
  </si>
  <si>
    <t>17.06.2024 - 31.12.2024</t>
  </si>
  <si>
    <t>Izrada glavnog projekta za sanaciju zgrade i prenamjenu stanova za dječji vrtić Oblačić, Rijeka - ponovljeni postupak</t>
  </si>
  <si>
    <r>
      <rPr>
        <sz val="12"/>
        <color rgb="FFFF0000"/>
        <rFont val="Calibri"/>
        <family val="2"/>
        <charset val="238"/>
      </rPr>
      <t>Brisano III. Izmjenama i dopunama</t>
    </r>
    <r>
      <rPr>
        <strike/>
        <sz val="12"/>
        <rFont val="Calibri"/>
        <family val="2"/>
        <charset val="238"/>
      </rPr>
      <t xml:space="preserve">
Priprema i podjela obroka - Riječki karneval 2024.</t>
    </r>
  </si>
  <si>
    <t>02.04.2024 - 10.06.2024</t>
  </si>
  <si>
    <r>
      <rPr>
        <sz val="12"/>
        <color rgb="FFFF0000"/>
        <rFont val="Calibri"/>
        <family val="2"/>
        <charset val="238"/>
      </rPr>
      <t xml:space="preserve">Brisano III. Izmjenama i dopunama
</t>
    </r>
    <r>
      <rPr>
        <strike/>
        <sz val="12"/>
        <rFont val="Calibri"/>
        <family val="2"/>
        <charset val="238"/>
      </rPr>
      <t>Obnova licenci Cisco Smartnet za 2024.</t>
    </r>
  </si>
  <si>
    <t>III. izmjene i dopune
02-04-51/2024</t>
  </si>
  <si>
    <t>Uređenje Volčićevog trga - drugi ponovljeni postupak</t>
  </si>
  <si>
    <t>17.07.2024 - 31.12.2024</t>
  </si>
  <si>
    <t>III. izmjene i dopune
09-00-20/2024</t>
  </si>
  <si>
    <t>Usluga ispitivanja parametara radne okoline</t>
  </si>
  <si>
    <t>III. izmjene i dopune
17-00-58/2024</t>
  </si>
  <si>
    <t>Uklanjanje objekta - ulica Orešje</t>
  </si>
  <si>
    <t>09.07.2024 - 31.07.2024</t>
  </si>
  <si>
    <t>Izrada plana uklanjanja otpada odbačenog u okoliš u 2024. godini</t>
  </si>
  <si>
    <t>III. izmjene i dopune
02-04-52/2024</t>
  </si>
  <si>
    <t>III. izmjene i dopune
17-00-59/2024</t>
  </si>
  <si>
    <t>Radovi na ugradnji plinskog kondenzacijskog uređaja za grijanje u PPO Maestral - ponovljeni postupak</t>
  </si>
  <si>
    <t>10.07.2024 - 08.09.2024</t>
  </si>
  <si>
    <t>III. izmjene i dopune
17-00-60/2024</t>
  </si>
  <si>
    <t>Grupa I. Marijana Stepčića 10, stan broj 2</t>
  </si>
  <si>
    <t>Grupa lI. Tizianova 6, stan broj 1</t>
  </si>
  <si>
    <t>Grupa llI. Laginjina 9, stan broj 3</t>
  </si>
  <si>
    <t>Grupa lV. Braće Branchetta 6, stan broj 6</t>
  </si>
  <si>
    <t>Grupa V. Blaža Polića 6, stan broj 15</t>
  </si>
  <si>
    <t>Grupa Vl. Mirka Čurbega 5/2, stan broj 1</t>
  </si>
  <si>
    <t>16.08.2024 - 15.10.2024</t>
  </si>
  <si>
    <t>Radovi na uređenju stanova:</t>
  </si>
  <si>
    <t>Izvođenje radova na nerazvrstanoj cesti za pristup RIO Kantrida II i III faza (zajednička nabava: Grad Rijeka, VIK, Energo, HEP)</t>
  </si>
  <si>
    <t>Usluga stručnog nadzora i koordinatora zaštite na radu na nerazvrstanoj cesti za pristup RIO Kantrida II i III faza (zajednička nabava: Grad Rijeka, VIK, Energo, HEP)</t>
  </si>
  <si>
    <t>Geodetske usluge za nerazvrstanu cestu za pristup RIO Kantrida II i III faza</t>
  </si>
  <si>
    <t>III. izmjene i dopune
10-00-31/2024</t>
  </si>
  <si>
    <t>Usluga izrade integralnih smjernica za uključenje šire zajednice i ugostiteljskih sektora u procese smanjenja otpada od hrane - EU projekt FUSILLI</t>
  </si>
  <si>
    <t>10.06.2024 - 28.06.2024</t>
  </si>
  <si>
    <t>III. izmjene i dopune
02-04-53/2024</t>
  </si>
  <si>
    <t>Usluge stručnog i obračunskog nadzora i ostalih usluga elektrotehničke struke</t>
  </si>
  <si>
    <t>III. izmjene i dopune
10-00-32/2024</t>
  </si>
  <si>
    <t>Usluge pripreme i posluživanja obroka za potrebe protokola</t>
  </si>
  <si>
    <t>III. izmjene i dopune
17-00-61/2024</t>
  </si>
  <si>
    <t>Izrada projektne dokumentacije za izvođenje radova na energetskoj obnovi objekta PPO Maestral</t>
  </si>
  <si>
    <t>22.07.2024 - 05.09.2024</t>
  </si>
  <si>
    <t>02.08.2024 - 28.02.2025</t>
  </si>
  <si>
    <t>Analiza usklađenosti Prostornog plana uređenja Grada Rijeke s Prostornim planom Primorsko-goranske županije</t>
  </si>
  <si>
    <t>Dobava i montaža pristupnog stubišta brodu Galeb s pristupom za osobe s invaliditetom</t>
  </si>
  <si>
    <t>01.11.2024 - 30.12.2024</t>
  </si>
  <si>
    <t>Usluga izrade glavnog projekta pristupnog stubišta brodu Galeb s pristupom  za osobe s  invaliditetom</t>
  </si>
  <si>
    <t>14.05.2024 - 31.12.2024</t>
  </si>
  <si>
    <t>III. izmjene i dopune
06-02-29/2024</t>
  </si>
  <si>
    <t>III. izmjene i dopune
17-00-62/2024</t>
  </si>
  <si>
    <t>29.07.2024 - 15.09.2024</t>
  </si>
  <si>
    <t>19.04.2024 - 16.06.2024</t>
  </si>
  <si>
    <t>III. izmjene i dopune
01-01-09/2024</t>
  </si>
  <si>
    <t>Izrada projektne dokumentacije za rekonstrukciju i dogradnju Osnovne škole Fran Franković</t>
  </si>
  <si>
    <t>01.11.2024 - 31.10.2025</t>
  </si>
  <si>
    <t>Najam dekoracije za božićne i novogodišnje blagdane</t>
  </si>
  <si>
    <t>III. izmjene i dopune
17-00-63/2024</t>
  </si>
  <si>
    <t>Radovi na rekonstrukciji toplinske podstanice PPO Galeb</t>
  </si>
  <si>
    <t>19.08.2024 - 18.10.2024</t>
  </si>
  <si>
    <t>Dogradnja informacijskog sustava Socijalne skrbi Grada Rijeke</t>
  </si>
  <si>
    <t>01.12.2024 - 28.02.2025</t>
  </si>
  <si>
    <t>20.10.2024 - 20.01.2025</t>
  </si>
  <si>
    <t>01.12.2024 - 01.03.2025</t>
  </si>
  <si>
    <r>
      <rPr>
        <sz val="12"/>
        <color rgb="FFFF0000"/>
        <rFont val="Calibri"/>
        <family val="2"/>
        <charset val="238"/>
      </rPr>
      <t>Brisano III. Izmjenama i dopunama</t>
    </r>
    <r>
      <rPr>
        <strike/>
        <sz val="12"/>
        <rFont val="Calibri"/>
        <family val="2"/>
        <charset val="238"/>
      </rPr>
      <t xml:space="preserve">
Revizija projekta Inkubator za kreativne tehnologije i IT
industriju - Energana</t>
    </r>
  </si>
  <si>
    <t>III. izmjene i dopune
03-00-14/2024</t>
  </si>
  <si>
    <t>III. izmjene i dopune
03-00-15/2024</t>
  </si>
  <si>
    <t>Analiza uvećanja troškova radova u poduzetničkoj zoni Bodulovo u odnosu na osnovni ugovor i ugovoreni troškovnik</t>
  </si>
  <si>
    <t>20.04.2024 - 31.05.2024</t>
  </si>
  <si>
    <t>01.11.2024 - 01.02.2025</t>
  </si>
  <si>
    <t>Usluga izrade 3D snimka za HNK Ivan pl. Zajc u Rijeci</t>
  </si>
  <si>
    <t>III. izmjene i dopune
06-02-30/2024</t>
  </si>
  <si>
    <t>III. izmjene i dopune
06-02-31/2024</t>
  </si>
  <si>
    <t>III. izmjene i dopune
06-02-32/2024</t>
  </si>
  <si>
    <t>III. izmjene i dopune
06-02-33/2024</t>
  </si>
  <si>
    <t>Radovi na adaptaciji prizemlja zgrade Filodrammatice - Projekt Povežimo se baštinom - ponovljeni postupak</t>
  </si>
  <si>
    <t>Izrada troškovnika i stručni nadzor nad stolarskim radovima na brodu Galeb</t>
  </si>
  <si>
    <t>Usluga stručnog nadzora nad izvođenjem radova nad obnovom stolarije HNK Ivan pl. Zajc</t>
  </si>
  <si>
    <t>Nabava radova hitne intervencije - sanacija puknuća na infrastrukturi distribucije tople i hladne vode iz toplane Istravino prema HNK Ivan pl. Zajc</t>
  </si>
  <si>
    <t>02.09.2024 - 02.01.2025</t>
  </si>
  <si>
    <t>29.07.2024 - 28.10.2024</t>
  </si>
  <si>
    <t>01.08.2024 - 01.01.2025</t>
  </si>
  <si>
    <t>01.05.2024 - 31.05.2024</t>
  </si>
  <si>
    <t>III. izmjene i dopune
09-00-21/2024</t>
  </si>
  <si>
    <t>Usluga recepcionara</t>
  </si>
  <si>
    <t>12.08.2024 - 31.10.2024</t>
  </si>
  <si>
    <t>III. izmjene i dopune
11-00-13/2024</t>
  </si>
  <si>
    <t>III. izmjene i dopune
11-00-14/2024</t>
  </si>
  <si>
    <t>Aplikativno rješenje za praćenje usklađenosti IT sustava sa sigurnosnim standardima</t>
  </si>
  <si>
    <t>Nabava softvera CodeTwo Exchange Rules Pro</t>
  </si>
  <si>
    <t>22.07.2024 - 31.12.2024</t>
  </si>
  <si>
    <t>30.09.2024 - 29.09.2025</t>
  </si>
  <si>
    <t>Izvođenje građevinskih radova - Lužine 1/4</t>
  </si>
  <si>
    <t>III. izmjene i dopune
17-00-64/2024</t>
  </si>
  <si>
    <t>III. izmjene i dopune
17-00-65/2024</t>
  </si>
  <si>
    <t xml:space="preserve">Usluga stručnog nadzora i koordinatora ZNR nad radovima rekonstrukcije plinske kotlovnice Korzo 16 </t>
  </si>
  <si>
    <t>Energetska obnova PPO Vežica, Rijeka - ponovljeni postupak</t>
  </si>
  <si>
    <t>01.08.2024 - 14.10.2024</t>
  </si>
  <si>
    <t>02.09.2024 - 02.03.2025</t>
  </si>
  <si>
    <t>III. izmjene i dopune
02-04-54/2024</t>
  </si>
  <si>
    <t>15.09.2024 - 15.01.2025</t>
  </si>
  <si>
    <t>22.08.2024 - 20.10.2024</t>
  </si>
  <si>
    <t>Nabava usluge izrade glavnog i izvedbenog projekta energetske obnove Hrvatskog kulturnog doma na Sušaku</t>
  </si>
  <si>
    <t>Stručni nadzor nad uklanjanjem otpada odbačenog u okoliš u 2024. godini</t>
  </si>
  <si>
    <t>Izrada poslovnih planova za korisnike 15. generacije programa Startup inkubatora Rijeka</t>
  </si>
  <si>
    <t>Usluga izrade Izvješća o vrednovanju Plana razvoja Grada Rijeke tijekom provedbe u razdoblju 2022. - 2023. godine.</t>
  </si>
  <si>
    <t>Nabava usluge vrednovanja Plana razvoja Grada Rijeke za razdoblje 2021. - 2027. godine tijekom provedbe 2024. godine</t>
  </si>
  <si>
    <t>III. izmjene i dopune
02-01-33/2024</t>
  </si>
  <si>
    <t>Usluga izrade elaborata - Arhitektonski snimak građevine Perila na Brajdi sa istraživanjem arhivske građe</t>
  </si>
  <si>
    <t>01.07.2024 - 31.07.2024</t>
  </si>
  <si>
    <t>Sanacija fontane na Jelačićevom trgu</t>
  </si>
  <si>
    <t>Završni stolarski radovi na brodu Galeb</t>
  </si>
  <si>
    <t>Postava nadzornih kamera po lokacijama; u Ulici Brig južno od kućnog broja 45, južno od kućnog broja 11 u Ulici Soldanac, u Ulici Petorice strijeljanih kod kućnog broja 2, u Ulici Grobnička cesta kod kućnog broja 12</t>
  </si>
  <si>
    <t>Temeljem članka 28. Zakona o javnoj nabavi ("Narodne novine" broj 120/2016 i 114/2022), članka 3. Pravilnika o planu nabave, registru ugovora, prethodnom savjetovanju i analizi tržišta u javnoj nabavi ("Narodne novine" broj 101/2017, 144/2020 i 30/2023) i članka 58. Statuta Grada Rijeke ("Službene novine Primorsko-goranske županije" broj 24/09, 11/10 i 5/13 i "Službene novine Grada Rijeke" broj 7/14, 12/17, 9/18, 11/18 – pročišćeni tekst, 2/20 i 3/21), Gradonačelnik Grada Rijeke, 2. rujna 2024. godine donio 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</si>
</sst>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Narrow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FF0000"/>
      <name val="Calibri"/>
      <family val="2"/>
      <charset val="238"/>
    </font>
    <font>
      <sz val="12"/>
      <name val="Arial Narrow"/>
      <family val="2"/>
      <charset val="238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u/>
      <sz val="12"/>
      <name val="Arial"/>
      <family val="2"/>
      <charset val="238"/>
    </font>
    <font>
      <strike/>
      <sz val="12"/>
      <name val="Calibri"/>
      <family val="2"/>
      <charset val="238"/>
    </font>
    <font>
      <strike/>
      <sz val="12"/>
      <name val="Calibri"/>
      <family val="2"/>
      <charset val="238"/>
      <scheme val="minor"/>
    </font>
    <font>
      <b/>
      <strike/>
      <sz val="12"/>
      <name val="Calibri"/>
      <family val="2"/>
      <charset val="238"/>
    </font>
    <font>
      <sz val="12"/>
      <name val="Arial"/>
      <family val="2"/>
      <charset val="238"/>
    </font>
    <font>
      <b/>
      <sz val="12"/>
      <color rgb="FFFF0000"/>
      <name val="Calibri"/>
      <family val="2"/>
      <charset val="238"/>
    </font>
    <font>
      <sz val="12"/>
      <color rgb="FFFF000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D9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/>
      <top style="thin">
        <color indexed="0"/>
      </top>
      <bottom/>
      <diagonal/>
    </border>
    <border>
      <left style="thin">
        <color rgb="FF000000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rgb="FF00000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3" fillId="0" borderId="0"/>
  </cellStyleXfs>
  <cellXfs count="536">
    <xf numFmtId="0" fontId="0" fillId="0" borderId="0" xfId="0"/>
    <xf numFmtId="0" fontId="19" fillId="0" borderId="0" xfId="42" applyFont="1" applyBorder="1"/>
    <xf numFmtId="49" fontId="20" fillId="0" borderId="0" xfId="42" applyNumberFormat="1" applyFont="1" applyFill="1" applyBorder="1" applyAlignment="1">
      <alignment horizontal="center" vertical="center" wrapText="1"/>
    </xf>
    <xf numFmtId="49" fontId="19" fillId="0" borderId="0" xfId="42" applyNumberFormat="1" applyFont="1" applyFill="1" applyBorder="1" applyAlignment="1">
      <alignment horizontal="left" vertical="center" wrapText="1"/>
    </xf>
    <xf numFmtId="0" fontId="19" fillId="0" borderId="0" xfId="42" applyFont="1" applyFill="1" applyBorder="1" applyAlignment="1">
      <alignment horizontal="left" vertical="center" wrapText="1"/>
    </xf>
    <xf numFmtId="0" fontId="21" fillId="0" borderId="0" xfId="42" applyFont="1" applyFill="1" applyBorder="1" applyAlignment="1">
      <alignment horizontal="left" vertical="center" wrapText="1"/>
    </xf>
    <xf numFmtId="49" fontId="21" fillId="0" borderId="0" xfId="42" applyNumberFormat="1" applyFont="1" applyFill="1" applyBorder="1" applyAlignment="1">
      <alignment horizontal="left" vertical="center" wrapText="1"/>
    </xf>
    <xf numFmtId="2" fontId="22" fillId="0" borderId="0" xfId="42" applyNumberFormat="1" applyFont="1" applyFill="1" applyBorder="1" applyAlignment="1">
      <alignment vertical="center" wrapText="1"/>
    </xf>
    <xf numFmtId="0" fontId="19" fillId="0" borderId="0" xfId="42" applyNumberFormat="1" applyFont="1" applyBorder="1" applyAlignment="1">
      <alignment horizontal="center" vertical="center"/>
    </xf>
    <xf numFmtId="0" fontId="19" fillId="0" borderId="0" xfId="42" applyFont="1" applyFill="1" applyBorder="1"/>
    <xf numFmtId="0" fontId="19" fillId="0" borderId="0" xfId="42" applyFont="1" applyBorder="1" applyAlignment="1">
      <alignment horizontal="left"/>
    </xf>
    <xf numFmtId="0" fontId="20" fillId="0" borderId="0" xfId="42" applyNumberFormat="1" applyFont="1" applyBorder="1" applyAlignment="1">
      <alignment horizontal="left" vertical="center" wrapText="1"/>
    </xf>
    <xf numFmtId="0" fontId="19" fillId="0" borderId="0" xfId="42" applyNumberFormat="1" applyFont="1" applyBorder="1" applyAlignment="1">
      <alignment horizontal="left" vertical="top" wrapText="1"/>
    </xf>
    <xf numFmtId="0" fontId="19" fillId="0" borderId="0" xfId="42" applyNumberFormat="1" applyFont="1" applyBorder="1" applyAlignment="1">
      <alignment horizontal="center" vertical="center" wrapText="1"/>
    </xf>
    <xf numFmtId="2" fontId="19" fillId="0" borderId="0" xfId="42" applyNumberFormat="1" applyFont="1" applyBorder="1" applyAlignment="1">
      <alignment horizontal="left" vertical="center" wrapText="1"/>
    </xf>
    <xf numFmtId="2" fontId="19" fillId="0" borderId="0" xfId="42" applyNumberFormat="1" applyFont="1" applyFill="1" applyBorder="1" applyAlignment="1">
      <alignment horizontal="left" vertical="center" wrapText="1"/>
    </xf>
    <xf numFmtId="0" fontId="19" fillId="0" borderId="0" xfId="42" applyNumberFormat="1" applyFont="1" applyBorder="1" applyAlignment="1">
      <alignment horizontal="left" vertical="center" wrapText="1"/>
    </xf>
    <xf numFmtId="0" fontId="24" fillId="0" borderId="0" xfId="42" applyNumberFormat="1" applyFont="1" applyBorder="1" applyAlignment="1">
      <alignment horizontal="left" vertical="center" wrapText="1"/>
    </xf>
    <xf numFmtId="0" fontId="20" fillId="0" borderId="22" xfId="42" applyFont="1" applyFill="1" applyBorder="1" applyAlignment="1">
      <alignment horizontal="center" vertical="center" wrapText="1"/>
    </xf>
    <xf numFmtId="0" fontId="20" fillId="0" borderId="22" xfId="42" applyNumberFormat="1" applyFont="1" applyFill="1" applyBorder="1" applyAlignment="1">
      <alignment horizontal="center" vertical="center" wrapText="1"/>
    </xf>
    <xf numFmtId="4" fontId="20" fillId="0" borderId="22" xfId="42" applyNumberFormat="1" applyFont="1" applyFill="1" applyBorder="1" applyAlignment="1">
      <alignment horizontal="center" vertical="center" wrapText="1"/>
    </xf>
    <xf numFmtId="49" fontId="20" fillId="0" borderId="22" xfId="42" applyNumberFormat="1" applyFont="1" applyFill="1" applyBorder="1" applyAlignment="1">
      <alignment horizontal="center" vertical="center" wrapText="1"/>
    </xf>
    <xf numFmtId="49" fontId="20" fillId="0" borderId="20" xfId="42" applyNumberFormat="1" applyFont="1" applyFill="1" applyBorder="1" applyAlignment="1">
      <alignment horizontal="center" vertical="center" wrapText="1"/>
    </xf>
    <xf numFmtId="49" fontId="25" fillId="0" borderId="20" xfId="42" applyNumberFormat="1" applyFont="1" applyFill="1" applyBorder="1" applyAlignment="1">
      <alignment horizontal="center" vertical="center" wrapText="1"/>
    </xf>
    <xf numFmtId="49" fontId="20" fillId="0" borderId="13" xfId="42" applyNumberFormat="1" applyFont="1" applyFill="1" applyBorder="1" applyAlignment="1">
      <alignment horizontal="center" vertical="center" wrapText="1"/>
    </xf>
    <xf numFmtId="49" fontId="19" fillId="0" borderId="22" xfId="42" applyNumberFormat="1" applyFont="1" applyFill="1" applyBorder="1" applyAlignment="1">
      <alignment horizontal="center" vertical="center" wrapText="1"/>
    </xf>
    <xf numFmtId="49" fontId="19" fillId="0" borderId="20" xfId="42" applyNumberFormat="1" applyFont="1" applyFill="1" applyBorder="1" applyAlignment="1">
      <alignment horizontal="center" vertical="top" wrapText="1"/>
    </xf>
    <xf numFmtId="0" fontId="19" fillId="0" borderId="22" xfId="42" applyNumberFormat="1" applyFont="1" applyFill="1" applyBorder="1" applyAlignment="1">
      <alignment horizontal="center" vertical="center" wrapText="1"/>
    </xf>
    <xf numFmtId="49" fontId="19" fillId="0" borderId="20" xfId="42" applyNumberFormat="1" applyFont="1" applyFill="1" applyBorder="1" applyAlignment="1">
      <alignment horizontal="center" vertical="center" wrapText="1"/>
    </xf>
    <xf numFmtId="49" fontId="24" fillId="0" borderId="20" xfId="42" applyNumberFormat="1" applyFont="1" applyFill="1" applyBorder="1" applyAlignment="1">
      <alignment horizontal="center" vertical="center" wrapText="1"/>
    </xf>
    <xf numFmtId="49" fontId="19" fillId="0" borderId="13" xfId="42" applyNumberFormat="1" applyFont="1" applyFill="1" applyBorder="1" applyAlignment="1">
      <alignment horizontal="center" vertical="center" wrapText="1"/>
    </xf>
    <xf numFmtId="0" fontId="20" fillId="34" borderId="12" xfId="42" applyNumberFormat="1" applyFont="1" applyFill="1" applyBorder="1" applyAlignment="1">
      <alignment vertical="center"/>
    </xf>
    <xf numFmtId="0" fontId="26" fillId="34" borderId="23" xfId="42" applyNumberFormat="1" applyFont="1" applyFill="1" applyBorder="1" applyAlignment="1">
      <alignment vertical="top"/>
    </xf>
    <xf numFmtId="0" fontId="26" fillId="34" borderId="23" xfId="42" applyNumberFormat="1" applyFont="1" applyFill="1" applyBorder="1" applyAlignment="1">
      <alignment horizontal="center" vertical="center"/>
    </xf>
    <xf numFmtId="4" fontId="26" fillId="34" borderId="23" xfId="42" applyNumberFormat="1" applyFont="1" applyFill="1" applyBorder="1" applyAlignment="1">
      <alignment vertical="center"/>
    </xf>
    <xf numFmtId="0" fontId="26" fillId="34" borderId="23" xfId="42" applyNumberFormat="1" applyFont="1" applyFill="1" applyBorder="1" applyAlignment="1">
      <alignment vertical="center"/>
    </xf>
    <xf numFmtId="0" fontId="25" fillId="34" borderId="23" xfId="42" applyNumberFormat="1" applyFont="1" applyFill="1" applyBorder="1" applyAlignment="1">
      <alignment vertical="center"/>
    </xf>
    <xf numFmtId="0" fontId="20" fillId="36" borderId="53" xfId="42" applyNumberFormat="1" applyFont="1" applyFill="1" applyBorder="1" applyAlignment="1">
      <alignment vertical="center"/>
    </xf>
    <xf numFmtId="0" fontId="26" fillId="36" borderId="52" xfId="42" applyNumberFormat="1" applyFont="1" applyFill="1" applyBorder="1" applyAlignment="1">
      <alignment vertical="top"/>
    </xf>
    <xf numFmtId="0" fontId="27" fillId="36" borderId="52" xfId="42" applyNumberFormat="1" applyFont="1" applyFill="1" applyBorder="1" applyAlignment="1">
      <alignment horizontal="center" vertical="center"/>
    </xf>
    <xf numFmtId="4" fontId="26" fillId="36" borderId="32" xfId="42" applyNumberFormat="1" applyFont="1" applyFill="1" applyBorder="1" applyAlignment="1">
      <alignment vertical="center"/>
    </xf>
    <xf numFmtId="0" fontId="26" fillId="36" borderId="32" xfId="42" applyNumberFormat="1" applyFont="1" applyFill="1" applyBorder="1" applyAlignment="1">
      <alignment vertical="center"/>
    </xf>
    <xf numFmtId="0" fontId="25" fillId="36" borderId="32" xfId="42" applyNumberFormat="1" applyFont="1" applyFill="1" applyBorder="1" applyAlignment="1">
      <alignment vertical="center"/>
    </xf>
    <xf numFmtId="0" fontId="19" fillId="0" borderId="50" xfId="42" applyNumberFormat="1" applyFont="1" applyFill="1" applyBorder="1" applyAlignment="1">
      <alignment horizontal="center" vertical="center" wrapText="1"/>
    </xf>
    <xf numFmtId="4" fontId="28" fillId="0" borderId="55" xfId="42" applyNumberFormat="1" applyFont="1" applyFill="1" applyBorder="1" applyAlignment="1">
      <alignment horizontal="right" vertical="center" wrapText="1"/>
    </xf>
    <xf numFmtId="49" fontId="19" fillId="0" borderId="55" xfId="42" applyNumberFormat="1" applyFont="1" applyFill="1" applyBorder="1" applyAlignment="1">
      <alignment horizontal="center" vertical="center" wrapText="1"/>
    </xf>
    <xf numFmtId="49" fontId="19" fillId="0" borderId="57" xfId="42" applyNumberFormat="1" applyFont="1" applyFill="1" applyBorder="1" applyAlignment="1">
      <alignment horizontal="center" vertical="center" wrapText="1"/>
    </xf>
    <xf numFmtId="49" fontId="24" fillId="0" borderId="57" xfId="42" applyNumberFormat="1" applyFont="1" applyFill="1" applyBorder="1" applyAlignment="1">
      <alignment horizontal="center" vertical="center" wrapText="1"/>
    </xf>
    <xf numFmtId="49" fontId="28" fillId="0" borderId="57" xfId="42" applyNumberFormat="1" applyFont="1" applyFill="1" applyBorder="1" applyAlignment="1">
      <alignment horizontal="center" vertical="center" wrapText="1"/>
    </xf>
    <xf numFmtId="49" fontId="28" fillId="0" borderId="55" xfId="42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left" vertical="top" wrapText="1"/>
    </xf>
    <xf numFmtId="0" fontId="19" fillId="0" borderId="13" xfId="42" applyNumberFormat="1" applyFont="1" applyFill="1" applyBorder="1" applyAlignment="1">
      <alignment horizontal="center" vertical="center" wrapText="1"/>
    </xf>
    <xf numFmtId="4" fontId="19" fillId="0" borderId="13" xfId="42" applyNumberFormat="1" applyFont="1" applyFill="1" applyBorder="1" applyAlignment="1">
      <alignment horizontal="right" vertical="center" wrapText="1"/>
    </xf>
    <xf numFmtId="49" fontId="24" fillId="0" borderId="13" xfId="42" applyNumberFormat="1" applyFont="1" applyFill="1" applyBorder="1" applyAlignment="1">
      <alignment horizontal="center" vertical="center" wrapText="1"/>
    </xf>
    <xf numFmtId="4" fontId="19" fillId="0" borderId="58" xfId="42" applyNumberFormat="1" applyFont="1" applyFill="1" applyBorder="1" applyAlignment="1">
      <alignment horizontal="right" vertical="center" wrapText="1"/>
    </xf>
    <xf numFmtId="49" fontId="19" fillId="0" borderId="58" xfId="42" applyNumberFormat="1" applyFont="1" applyFill="1" applyBorder="1" applyAlignment="1">
      <alignment horizontal="center" vertical="center" wrapText="1"/>
    </xf>
    <xf numFmtId="49" fontId="19" fillId="0" borderId="30" xfId="42" applyNumberFormat="1" applyFont="1" applyFill="1" applyBorder="1" applyAlignment="1">
      <alignment horizontal="center" vertical="center" wrapText="1"/>
    </xf>
    <xf numFmtId="49" fontId="19" fillId="0" borderId="16" xfId="42" applyNumberFormat="1" applyFont="1" applyFill="1" applyBorder="1" applyAlignment="1">
      <alignment horizontal="center" vertical="center" wrapText="1"/>
    </xf>
    <xf numFmtId="49" fontId="24" fillId="0" borderId="16" xfId="42" applyNumberFormat="1" applyFont="1" applyFill="1" applyBorder="1" applyAlignment="1">
      <alignment horizontal="center" vertical="center" wrapText="1"/>
    </xf>
    <xf numFmtId="0" fontId="20" fillId="0" borderId="13" xfId="42" applyFont="1" applyFill="1" applyBorder="1" applyAlignment="1">
      <alignment vertical="top" wrapText="1"/>
    </xf>
    <xf numFmtId="4" fontId="28" fillId="0" borderId="13" xfId="42" applyNumberFormat="1" applyFont="1" applyFill="1" applyBorder="1" applyAlignment="1">
      <alignment horizontal="right" vertical="center" wrapText="1"/>
    </xf>
    <xf numFmtId="49" fontId="19" fillId="35" borderId="49" xfId="42" applyNumberFormat="1" applyFont="1" applyFill="1" applyBorder="1" applyAlignment="1">
      <alignment horizontal="center" vertical="center" wrapText="1"/>
    </xf>
    <xf numFmtId="49" fontId="19" fillId="0" borderId="48" xfId="42" applyNumberFormat="1" applyFont="1" applyFill="1" applyBorder="1" applyAlignment="1">
      <alignment horizontal="center" vertical="center" wrapText="1"/>
    </xf>
    <xf numFmtId="49" fontId="24" fillId="0" borderId="47" xfId="42" applyNumberFormat="1" applyFont="1" applyFill="1" applyBorder="1" applyAlignment="1">
      <alignment horizontal="center" vertical="center" wrapText="1"/>
    </xf>
    <xf numFmtId="49" fontId="28" fillId="0" borderId="21" xfId="42" applyNumberFormat="1" applyFont="1" applyFill="1" applyBorder="1" applyAlignment="1">
      <alignment horizontal="center" vertical="center" wrapText="1"/>
    </xf>
    <xf numFmtId="49" fontId="19" fillId="35" borderId="13" xfId="42" applyNumberFormat="1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left" vertical="top" wrapText="1"/>
    </xf>
    <xf numFmtId="49" fontId="19" fillId="35" borderId="55" xfId="42" applyNumberFormat="1" applyFont="1" applyFill="1" applyBorder="1" applyAlignment="1">
      <alignment horizontal="center" vertical="center" wrapText="1"/>
    </xf>
    <xf numFmtId="0" fontId="20" fillId="36" borderId="36" xfId="42" applyNumberFormat="1" applyFont="1" applyFill="1" applyBorder="1" applyAlignment="1">
      <alignment vertical="center"/>
    </xf>
    <xf numFmtId="0" fontId="26" fillId="36" borderId="0" xfId="42" applyNumberFormat="1" applyFont="1" applyFill="1" applyBorder="1" applyAlignment="1">
      <alignment vertical="top"/>
    </xf>
    <xf numFmtId="0" fontId="26" fillId="36" borderId="0" xfId="42" applyNumberFormat="1" applyFont="1" applyFill="1" applyBorder="1" applyAlignment="1">
      <alignment horizontal="center" vertical="center"/>
    </xf>
    <xf numFmtId="4" fontId="20" fillId="36" borderId="0" xfId="42" applyNumberFormat="1" applyFont="1" applyFill="1" applyBorder="1" applyAlignment="1">
      <alignment horizontal="right" vertical="center"/>
    </xf>
    <xf numFmtId="0" fontId="26" fillId="36" borderId="0" xfId="42" applyNumberFormat="1" applyFont="1" applyFill="1" applyBorder="1" applyAlignment="1">
      <alignment vertical="center"/>
    </xf>
    <xf numFmtId="0" fontId="25" fillId="36" borderId="0" xfId="42" applyNumberFormat="1" applyFont="1" applyFill="1" applyBorder="1" applyAlignment="1">
      <alignment vertical="center"/>
    </xf>
    <xf numFmtId="0" fontId="26" fillId="34" borderId="46" xfId="42" applyNumberFormat="1" applyFont="1" applyFill="1" applyBorder="1" applyAlignment="1">
      <alignment vertical="top"/>
    </xf>
    <xf numFmtId="0" fontId="26" fillId="34" borderId="46" xfId="42" applyNumberFormat="1" applyFont="1" applyFill="1" applyBorder="1" applyAlignment="1">
      <alignment horizontal="center" vertical="center"/>
    </xf>
    <xf numFmtId="4" fontId="20" fillId="34" borderId="46" xfId="42" applyNumberFormat="1" applyFont="1" applyFill="1" applyBorder="1" applyAlignment="1">
      <alignment horizontal="right" vertical="center"/>
    </xf>
    <xf numFmtId="0" fontId="26" fillId="34" borderId="46" xfId="42" applyNumberFormat="1" applyFont="1" applyFill="1" applyBorder="1" applyAlignment="1">
      <alignment vertical="center"/>
    </xf>
    <xf numFmtId="0" fontId="25" fillId="34" borderId="46" xfId="42" applyNumberFormat="1" applyFont="1" applyFill="1" applyBorder="1" applyAlignment="1">
      <alignment vertical="center"/>
    </xf>
    <xf numFmtId="0" fontId="26" fillId="34" borderId="45" xfId="42" applyNumberFormat="1" applyFont="1" applyFill="1" applyBorder="1" applyAlignment="1">
      <alignment vertical="center"/>
    </xf>
    <xf numFmtId="0" fontId="20" fillId="35" borderId="12" xfId="42" applyNumberFormat="1" applyFont="1" applyFill="1" applyBorder="1" applyAlignment="1">
      <alignment vertical="center"/>
    </xf>
    <xf numFmtId="0" fontId="26" fillId="35" borderId="46" xfId="42" applyNumberFormat="1" applyFont="1" applyFill="1" applyBorder="1" applyAlignment="1">
      <alignment vertical="top"/>
    </xf>
    <xf numFmtId="0" fontId="26" fillId="35" borderId="46" xfId="42" applyNumberFormat="1" applyFont="1" applyFill="1" applyBorder="1" applyAlignment="1">
      <alignment horizontal="center" vertical="center"/>
    </xf>
    <xf numFmtId="4" fontId="20" fillId="35" borderId="46" xfId="42" applyNumberFormat="1" applyFont="1" applyFill="1" applyBorder="1" applyAlignment="1">
      <alignment horizontal="right" vertical="center"/>
    </xf>
    <xf numFmtId="0" fontId="26" fillId="35" borderId="46" xfId="42" applyNumberFormat="1" applyFont="1" applyFill="1" applyBorder="1" applyAlignment="1">
      <alignment vertical="center"/>
    </xf>
    <xf numFmtId="0" fontId="25" fillId="35" borderId="46" xfId="42" applyNumberFormat="1" applyFont="1" applyFill="1" applyBorder="1" applyAlignment="1">
      <alignment vertical="center"/>
    </xf>
    <xf numFmtId="0" fontId="26" fillId="35" borderId="45" xfId="42" applyNumberFormat="1" applyFont="1" applyFill="1" applyBorder="1" applyAlignment="1">
      <alignment vertical="center"/>
    </xf>
    <xf numFmtId="0" fontId="20" fillId="34" borderId="69" xfId="42" applyNumberFormat="1" applyFont="1" applyFill="1" applyBorder="1" applyAlignment="1">
      <alignment horizontal="left" vertical="top"/>
    </xf>
    <xf numFmtId="0" fontId="26" fillId="34" borderId="46" xfId="42" applyNumberFormat="1" applyFont="1" applyFill="1" applyBorder="1" applyAlignment="1">
      <alignment horizontal="left" vertical="center"/>
    </xf>
    <xf numFmtId="0" fontId="25" fillId="34" borderId="46" xfId="42" applyNumberFormat="1" applyFont="1" applyFill="1" applyBorder="1" applyAlignment="1">
      <alignment horizontal="left" vertical="center"/>
    </xf>
    <xf numFmtId="0" fontId="20" fillId="36" borderId="28" xfId="42" applyNumberFormat="1" applyFont="1" applyFill="1" applyBorder="1" applyAlignment="1">
      <alignment horizontal="left" vertical="center"/>
    </xf>
    <xf numFmtId="0" fontId="26" fillId="36" borderId="27" xfId="42" applyNumberFormat="1" applyFont="1" applyFill="1" applyBorder="1" applyAlignment="1">
      <alignment horizontal="left" vertical="top"/>
    </xf>
    <xf numFmtId="0" fontId="26" fillId="36" borderId="27" xfId="42" applyNumberFormat="1" applyFont="1" applyFill="1" applyBorder="1" applyAlignment="1">
      <alignment horizontal="center" vertical="center"/>
    </xf>
    <xf numFmtId="4" fontId="26" fillId="36" borderId="27" xfId="42" applyNumberFormat="1" applyFont="1" applyFill="1" applyBorder="1" applyAlignment="1">
      <alignment horizontal="right" vertical="center"/>
    </xf>
    <xf numFmtId="0" fontId="26" fillId="36" borderId="27" xfId="42" applyNumberFormat="1" applyFont="1" applyFill="1" applyBorder="1" applyAlignment="1">
      <alignment horizontal="left" vertical="center"/>
    </xf>
    <xf numFmtId="0" fontId="25" fillId="36" borderId="27" xfId="42" applyNumberFormat="1" applyFont="1" applyFill="1" applyBorder="1" applyAlignment="1">
      <alignment horizontal="left" vertical="center"/>
    </xf>
    <xf numFmtId="0" fontId="20" fillId="0" borderId="22" xfId="42" applyFont="1" applyFill="1" applyBorder="1" applyAlignment="1">
      <alignment horizontal="left" vertical="top" wrapText="1"/>
    </xf>
    <xf numFmtId="4" fontId="19" fillId="0" borderId="22" xfId="42" applyNumberFormat="1" applyFont="1" applyFill="1" applyBorder="1" applyAlignment="1">
      <alignment horizontal="right" vertical="center" wrapText="1"/>
    </xf>
    <xf numFmtId="49" fontId="28" fillId="0" borderId="20" xfId="42" applyNumberFormat="1" applyFont="1" applyFill="1" applyBorder="1" applyAlignment="1">
      <alignment horizontal="center" vertical="center" wrapText="1"/>
    </xf>
    <xf numFmtId="49" fontId="28" fillId="0" borderId="22" xfId="42" applyNumberFormat="1" applyFont="1" applyFill="1" applyBorder="1" applyAlignment="1">
      <alignment horizontal="center" vertical="center" wrapText="1"/>
    </xf>
    <xf numFmtId="0" fontId="19" fillId="0" borderId="54" xfId="42" applyNumberFormat="1" applyFont="1" applyFill="1" applyBorder="1" applyAlignment="1">
      <alignment horizontal="center" vertical="center" wrapText="1"/>
    </xf>
    <xf numFmtId="4" fontId="19" fillId="0" borderId="54" xfId="42" applyNumberFormat="1" applyFont="1" applyFill="1" applyBorder="1" applyAlignment="1">
      <alignment horizontal="right" vertical="center" wrapText="1"/>
    </xf>
    <xf numFmtId="49" fontId="19" fillId="0" borderId="54" xfId="42" applyNumberFormat="1" applyFont="1" applyFill="1" applyBorder="1" applyAlignment="1">
      <alignment horizontal="center" vertical="center" wrapText="1"/>
    </xf>
    <xf numFmtId="49" fontId="19" fillId="0" borderId="56" xfId="42" applyNumberFormat="1" applyFont="1" applyFill="1" applyBorder="1" applyAlignment="1">
      <alignment horizontal="center" vertical="center" wrapText="1"/>
    </xf>
    <xf numFmtId="49" fontId="24" fillId="0" borderId="56" xfId="42" applyNumberFormat="1" applyFont="1" applyFill="1" applyBorder="1" applyAlignment="1">
      <alignment horizontal="center" vertical="center" wrapText="1"/>
    </xf>
    <xf numFmtId="0" fontId="19" fillId="0" borderId="55" xfId="42" applyNumberFormat="1" applyFont="1" applyFill="1" applyBorder="1" applyAlignment="1">
      <alignment horizontal="center" vertical="center" wrapText="1"/>
    </xf>
    <xf numFmtId="4" fontId="19" fillId="0" borderId="55" xfId="42" applyNumberFormat="1" applyFont="1" applyFill="1" applyBorder="1" applyAlignment="1">
      <alignment horizontal="right" vertical="center" wrapText="1"/>
    </xf>
    <xf numFmtId="0" fontId="19" fillId="0" borderId="18" xfId="42" applyNumberFormat="1" applyFont="1" applyFill="1" applyBorder="1" applyAlignment="1">
      <alignment horizontal="center" vertical="center" wrapText="1"/>
    </xf>
    <xf numFmtId="4" fontId="28" fillId="0" borderId="18" xfId="42" applyNumberFormat="1" applyFont="1" applyFill="1" applyBorder="1" applyAlignment="1">
      <alignment horizontal="right" vertical="center" wrapText="1"/>
    </xf>
    <xf numFmtId="49" fontId="19" fillId="0" borderId="18" xfId="42" applyNumberFormat="1" applyFont="1" applyFill="1" applyBorder="1" applyAlignment="1">
      <alignment horizontal="center" vertical="center" wrapText="1"/>
    </xf>
    <xf numFmtId="49" fontId="19" fillId="0" borderId="14" xfId="42" applyNumberFormat="1" applyFont="1" applyFill="1" applyBorder="1" applyAlignment="1">
      <alignment horizontal="center" vertical="center" wrapText="1"/>
    </xf>
    <xf numFmtId="49" fontId="24" fillId="0" borderId="14" xfId="42" applyNumberFormat="1" applyFont="1" applyFill="1" applyBorder="1" applyAlignment="1">
      <alignment horizontal="center" vertical="center" wrapText="1"/>
    </xf>
    <xf numFmtId="0" fontId="20" fillId="0" borderId="21" xfId="42" applyFont="1" applyFill="1" applyBorder="1" applyAlignment="1">
      <alignment horizontal="left" vertical="top" wrapText="1"/>
    </xf>
    <xf numFmtId="0" fontId="19" fillId="0" borderId="21" xfId="42" applyNumberFormat="1" applyFont="1" applyFill="1" applyBorder="1" applyAlignment="1">
      <alignment horizontal="center" vertical="center" wrapText="1"/>
    </xf>
    <xf numFmtId="4" fontId="19" fillId="0" borderId="21" xfId="42" applyNumberFormat="1" applyFont="1" applyFill="1" applyBorder="1" applyAlignment="1">
      <alignment horizontal="right" vertical="center" wrapText="1"/>
    </xf>
    <xf numFmtId="49" fontId="19" fillId="0" borderId="21" xfId="42" applyNumberFormat="1" applyFont="1" applyFill="1" applyBorder="1" applyAlignment="1">
      <alignment horizontal="center" vertical="center" wrapText="1"/>
    </xf>
    <xf numFmtId="49" fontId="24" fillId="0" borderId="21" xfId="42" applyNumberFormat="1" applyFont="1" applyFill="1" applyBorder="1" applyAlignment="1">
      <alignment horizontal="center" vertical="center" wrapText="1"/>
    </xf>
    <xf numFmtId="0" fontId="20" fillId="35" borderId="21" xfId="42" applyFont="1" applyFill="1" applyBorder="1" applyAlignment="1">
      <alignment horizontal="left" vertical="top" wrapText="1"/>
    </xf>
    <xf numFmtId="0" fontId="19" fillId="35" borderId="21" xfId="42" applyNumberFormat="1" applyFont="1" applyFill="1" applyBorder="1" applyAlignment="1">
      <alignment horizontal="center" vertical="center" wrapText="1"/>
    </xf>
    <xf numFmtId="4" fontId="19" fillId="35" borderId="21" xfId="42" applyNumberFormat="1" applyFont="1" applyFill="1" applyBorder="1" applyAlignment="1">
      <alignment horizontal="right" vertical="center" wrapText="1"/>
    </xf>
    <xf numFmtId="49" fontId="19" fillId="35" borderId="21" xfId="42" applyNumberFormat="1" applyFont="1" applyFill="1" applyBorder="1" applyAlignment="1">
      <alignment horizontal="center" vertical="center" wrapText="1"/>
    </xf>
    <xf numFmtId="49" fontId="24" fillId="35" borderId="21" xfId="42" applyNumberFormat="1" applyFont="1" applyFill="1" applyBorder="1" applyAlignment="1">
      <alignment horizontal="center" vertical="center" wrapText="1"/>
    </xf>
    <xf numFmtId="4" fontId="19" fillId="35" borderId="13" xfId="42" applyNumberFormat="1" applyFont="1" applyFill="1" applyBorder="1" applyAlignment="1">
      <alignment horizontal="right" vertical="center" wrapText="1"/>
    </xf>
    <xf numFmtId="49" fontId="24" fillId="35" borderId="13" xfId="42" applyNumberFormat="1" applyFont="1" applyFill="1" applyBorder="1" applyAlignment="1">
      <alignment horizontal="center" vertical="center" wrapText="1"/>
    </xf>
    <xf numFmtId="0" fontId="19" fillId="35" borderId="13" xfId="42" applyNumberFormat="1" applyFont="1" applyFill="1" applyBorder="1" applyAlignment="1">
      <alignment horizontal="center" vertical="center" wrapText="1"/>
    </xf>
    <xf numFmtId="0" fontId="20" fillId="36" borderId="38" xfId="42" applyNumberFormat="1" applyFont="1" applyFill="1" applyBorder="1" applyAlignment="1">
      <alignment vertical="top"/>
    </xf>
    <xf numFmtId="0" fontId="20" fillId="36" borderId="38" xfId="42" applyNumberFormat="1" applyFont="1" applyFill="1" applyBorder="1" applyAlignment="1">
      <alignment horizontal="center" vertical="center"/>
    </xf>
    <xf numFmtId="4" fontId="20" fillId="36" borderId="38" xfId="42" applyNumberFormat="1" applyFont="1" applyFill="1" applyBorder="1" applyAlignment="1">
      <alignment vertical="center"/>
    </xf>
    <xf numFmtId="0" fontId="20" fillId="36" borderId="38" xfId="42" applyNumberFormat="1" applyFont="1" applyFill="1" applyBorder="1" applyAlignment="1">
      <alignment vertical="center"/>
    </xf>
    <xf numFmtId="0" fontId="25" fillId="36" borderId="38" xfId="42" applyNumberFormat="1" applyFont="1" applyFill="1" applyBorder="1" applyAlignment="1">
      <alignment vertical="center"/>
    </xf>
    <xf numFmtId="0" fontId="20" fillId="36" borderId="44" xfId="42" applyNumberFormat="1" applyFont="1" applyFill="1" applyBorder="1" applyAlignment="1">
      <alignment vertical="center"/>
    </xf>
    <xf numFmtId="49" fontId="20" fillId="0" borderId="30" xfId="42" applyNumberFormat="1" applyFont="1" applyFill="1" applyBorder="1" applyAlignment="1">
      <alignment horizontal="left" vertical="top" wrapText="1"/>
    </xf>
    <xf numFmtId="49" fontId="19" fillId="0" borderId="26" xfId="42" applyNumberFormat="1" applyFont="1" applyFill="1" applyBorder="1" applyAlignment="1">
      <alignment horizontal="left" vertical="top" wrapText="1"/>
    </xf>
    <xf numFmtId="0" fontId="19" fillId="0" borderId="26" xfId="42" applyNumberFormat="1" applyFont="1" applyFill="1" applyBorder="1" applyAlignment="1">
      <alignment horizontal="center" vertical="center" wrapText="1"/>
    </xf>
    <xf numFmtId="4" fontId="19" fillId="0" borderId="26" xfId="42" applyNumberFormat="1" applyFont="1" applyFill="1" applyBorder="1" applyAlignment="1">
      <alignment horizontal="right" vertical="center" wrapText="1"/>
    </xf>
    <xf numFmtId="49" fontId="19" fillId="0" borderId="26" xfId="42" applyNumberFormat="1" applyFont="1" applyFill="1" applyBorder="1" applyAlignment="1">
      <alignment horizontal="center" vertical="center" wrapText="1"/>
    </xf>
    <xf numFmtId="49" fontId="24" fillId="0" borderId="26" xfId="42" applyNumberFormat="1" applyFont="1" applyFill="1" applyBorder="1" applyAlignment="1">
      <alignment horizontal="center" vertical="center" wrapText="1"/>
    </xf>
    <xf numFmtId="49" fontId="19" fillId="0" borderId="31" xfId="42" applyNumberFormat="1" applyFont="1" applyFill="1" applyBorder="1" applyAlignment="1">
      <alignment horizontal="center" vertical="center" wrapText="1"/>
    </xf>
    <xf numFmtId="0" fontId="24" fillId="0" borderId="21" xfId="42" applyFont="1" applyFill="1" applyBorder="1" applyAlignment="1">
      <alignment horizontal="center" vertical="center" wrapText="1"/>
    </xf>
    <xf numFmtId="49" fontId="24" fillId="0" borderId="19" xfId="42" applyNumberFormat="1" applyFont="1" applyFill="1" applyBorder="1" applyAlignment="1">
      <alignment horizontal="center" vertical="center" wrapText="1"/>
    </xf>
    <xf numFmtId="4" fontId="24" fillId="0" borderId="21" xfId="42" applyNumberFormat="1" applyFont="1" applyFill="1" applyBorder="1" applyAlignment="1">
      <alignment horizontal="right" vertical="center" wrapText="1"/>
    </xf>
    <xf numFmtId="49" fontId="24" fillId="0" borderId="22" xfId="42" applyNumberFormat="1" applyFont="1" applyFill="1" applyBorder="1" applyAlignment="1">
      <alignment horizontal="center" vertical="center" wrapText="1"/>
    </xf>
    <xf numFmtId="0" fontId="24" fillId="0" borderId="22" xfId="42" applyNumberFormat="1" applyFont="1" applyFill="1" applyBorder="1" applyAlignment="1">
      <alignment horizontal="center" vertical="center" wrapText="1"/>
    </xf>
    <xf numFmtId="4" fontId="24" fillId="0" borderId="22" xfId="42" applyNumberFormat="1" applyFont="1" applyFill="1" applyBorder="1" applyAlignment="1">
      <alignment horizontal="right" vertical="center" wrapText="1"/>
    </xf>
    <xf numFmtId="0" fontId="24" fillId="0" borderId="54" xfId="42" applyNumberFormat="1" applyFont="1" applyFill="1" applyBorder="1" applyAlignment="1">
      <alignment horizontal="center" vertical="center" wrapText="1"/>
    </xf>
    <xf numFmtId="4" fontId="24" fillId="0" borderId="54" xfId="42" applyNumberFormat="1" applyFont="1" applyFill="1" applyBorder="1" applyAlignment="1">
      <alignment horizontal="right" vertical="center" wrapText="1"/>
    </xf>
    <xf numFmtId="49" fontId="24" fillId="0" borderId="54" xfId="42" applyNumberFormat="1" applyFont="1" applyFill="1" applyBorder="1" applyAlignment="1">
      <alignment horizontal="center" vertical="center" wrapText="1"/>
    </xf>
    <xf numFmtId="0" fontId="24" fillId="0" borderId="41" xfId="42" applyNumberFormat="1" applyFont="1" applyFill="1" applyBorder="1" applyAlignment="1">
      <alignment horizontal="center" vertical="center" wrapText="1"/>
    </xf>
    <xf numFmtId="4" fontId="24" fillId="0" borderId="41" xfId="42" applyNumberFormat="1" applyFont="1" applyFill="1" applyBorder="1" applyAlignment="1">
      <alignment horizontal="right" vertical="center" wrapText="1"/>
    </xf>
    <xf numFmtId="49" fontId="19" fillId="0" borderId="41" xfId="42" applyNumberFormat="1" applyFont="1" applyFill="1" applyBorder="1" applyAlignment="1">
      <alignment horizontal="center" vertical="center" wrapText="1"/>
    </xf>
    <xf numFmtId="49" fontId="19" fillId="0" borderId="17" xfId="42" applyNumberFormat="1" applyFont="1" applyFill="1" applyBorder="1" applyAlignment="1">
      <alignment horizontal="center" vertical="center" wrapText="1"/>
    </xf>
    <xf numFmtId="49" fontId="24" fillId="0" borderId="17" xfId="42" applyNumberFormat="1" applyFont="1" applyFill="1" applyBorder="1" applyAlignment="1">
      <alignment horizontal="center" vertical="center" wrapText="1"/>
    </xf>
    <xf numFmtId="49" fontId="24" fillId="0" borderId="41" xfId="42" applyNumberFormat="1" applyFont="1" applyFill="1" applyBorder="1" applyAlignment="1">
      <alignment horizontal="center" vertical="center" wrapText="1"/>
    </xf>
    <xf numFmtId="0" fontId="20" fillId="0" borderId="13" xfId="42" applyFont="1" applyFill="1" applyBorder="1" applyAlignment="1">
      <alignment horizontal="left" vertical="top" wrapText="1"/>
    </xf>
    <xf numFmtId="0" fontId="24" fillId="0" borderId="13" xfId="42" applyNumberFormat="1" applyFont="1" applyFill="1" applyBorder="1" applyAlignment="1">
      <alignment horizontal="center" vertical="center" wrapText="1"/>
    </xf>
    <xf numFmtId="4" fontId="24" fillId="0" borderId="13" xfId="42" applyNumberFormat="1" applyFont="1" applyFill="1" applyBorder="1" applyAlignment="1">
      <alignment horizontal="right" vertical="center" wrapText="1"/>
    </xf>
    <xf numFmtId="0" fontId="24" fillId="0" borderId="29" xfId="42" applyNumberFormat="1" applyFont="1" applyFill="1" applyBorder="1" applyAlignment="1">
      <alignment horizontal="center" vertical="center" wrapText="1"/>
    </xf>
    <xf numFmtId="4" fontId="24" fillId="0" borderId="29" xfId="42" applyNumberFormat="1" applyFont="1" applyFill="1" applyBorder="1" applyAlignment="1">
      <alignment horizontal="right" vertical="center" wrapText="1"/>
    </xf>
    <xf numFmtId="49" fontId="19" fillId="0" borderId="29" xfId="42" applyNumberFormat="1" applyFont="1" applyFill="1" applyBorder="1" applyAlignment="1">
      <alignment horizontal="center" vertical="center" wrapText="1"/>
    </xf>
    <xf numFmtId="49" fontId="24" fillId="0" borderId="30" xfId="42" applyNumberFormat="1" applyFont="1" applyFill="1" applyBorder="1" applyAlignment="1">
      <alignment horizontal="center" vertical="center" wrapText="1"/>
    </xf>
    <xf numFmtId="49" fontId="24" fillId="0" borderId="40" xfId="42" applyNumberFormat="1" applyFont="1" applyFill="1" applyBorder="1" applyAlignment="1">
      <alignment horizontal="center" vertical="center" wrapText="1"/>
    </xf>
    <xf numFmtId="49" fontId="24" fillId="0" borderId="29" xfId="42" applyNumberFormat="1" applyFont="1" applyFill="1" applyBorder="1" applyAlignment="1">
      <alignment horizontal="center" vertical="center" wrapText="1"/>
    </xf>
    <xf numFmtId="49" fontId="24" fillId="0" borderId="18" xfId="42" applyNumberFormat="1" applyFont="1" applyFill="1" applyBorder="1" applyAlignment="1">
      <alignment horizontal="center" vertical="center" wrapText="1"/>
    </xf>
    <xf numFmtId="0" fontId="24" fillId="0" borderId="21" xfId="42" applyNumberFormat="1" applyFont="1" applyFill="1" applyBorder="1" applyAlignment="1">
      <alignment horizontal="center" vertical="center" wrapText="1"/>
    </xf>
    <xf numFmtId="4" fontId="29" fillId="0" borderId="21" xfId="42" applyNumberFormat="1" applyFont="1" applyFill="1" applyBorder="1" applyAlignment="1">
      <alignment horizontal="right" vertical="center" wrapText="1"/>
    </xf>
    <xf numFmtId="49" fontId="29" fillId="0" borderId="19" xfId="42" applyNumberFormat="1" applyFont="1" applyFill="1" applyBorder="1" applyAlignment="1">
      <alignment horizontal="center" vertical="center" wrapText="1"/>
    </xf>
    <xf numFmtId="49" fontId="29" fillId="0" borderId="21" xfId="42" applyNumberFormat="1" applyFont="1" applyFill="1" applyBorder="1" applyAlignment="1">
      <alignment horizontal="center" vertical="center" wrapText="1"/>
    </xf>
    <xf numFmtId="49" fontId="19" fillId="35" borderId="22" xfId="42" applyNumberFormat="1" applyFont="1" applyFill="1" applyBorder="1" applyAlignment="1">
      <alignment horizontal="center" vertical="center" wrapText="1"/>
    </xf>
    <xf numFmtId="0" fontId="24" fillId="0" borderId="13" xfId="42" applyFont="1" applyBorder="1" applyAlignment="1">
      <alignment horizontal="center" vertical="center" wrapText="1"/>
    </xf>
    <xf numFmtId="49" fontId="19" fillId="0" borderId="24" xfId="42" applyNumberFormat="1" applyFont="1" applyFill="1" applyBorder="1" applyAlignment="1">
      <alignment horizontal="center" vertical="center" wrapText="1"/>
    </xf>
    <xf numFmtId="0" fontId="24" fillId="0" borderId="34" xfId="42" applyFont="1" applyBorder="1" applyAlignment="1">
      <alignment horizontal="center" vertical="center" wrapText="1"/>
    </xf>
    <xf numFmtId="49" fontId="19" fillId="0" borderId="59" xfId="42" applyNumberFormat="1" applyFont="1" applyFill="1" applyBorder="1" applyAlignment="1">
      <alignment horizontal="center" vertical="center" wrapText="1"/>
    </xf>
    <xf numFmtId="0" fontId="30" fillId="0" borderId="13" xfId="42" applyFont="1" applyFill="1" applyBorder="1" applyAlignment="1">
      <alignment horizontal="left" vertical="top" wrapText="1"/>
    </xf>
    <xf numFmtId="0" fontId="28" fillId="0" borderId="13" xfId="42" applyNumberFormat="1" applyFont="1" applyFill="1" applyBorder="1" applyAlignment="1">
      <alignment horizontal="center" vertical="center" wrapText="1"/>
    </xf>
    <xf numFmtId="49" fontId="28" fillId="35" borderId="13" xfId="42" applyNumberFormat="1" applyFont="1" applyFill="1" applyBorder="1" applyAlignment="1">
      <alignment horizontal="center" vertical="center" wrapText="1"/>
    </xf>
    <xf numFmtId="49" fontId="28" fillId="0" borderId="13" xfId="42" applyNumberFormat="1" applyFont="1" applyFill="1" applyBorder="1" applyAlignment="1">
      <alignment horizontal="center" vertical="center" wrapText="1"/>
    </xf>
    <xf numFmtId="49" fontId="29" fillId="0" borderId="13" xfId="42" applyNumberFormat="1" applyFont="1" applyFill="1" applyBorder="1" applyAlignment="1">
      <alignment horizontal="center" vertical="center" wrapText="1"/>
    </xf>
    <xf numFmtId="0" fontId="20" fillId="0" borderId="66" xfId="42" applyFont="1" applyFill="1" applyBorder="1" applyAlignment="1">
      <alignment horizontal="left" vertical="top" wrapText="1"/>
    </xf>
    <xf numFmtId="0" fontId="19" fillId="35" borderId="66" xfId="42" applyNumberFormat="1" applyFont="1" applyFill="1" applyBorder="1" applyAlignment="1">
      <alignment horizontal="center" vertical="center" wrapText="1"/>
    </xf>
    <xf numFmtId="4" fontId="19" fillId="0" borderId="66" xfId="42" applyNumberFormat="1" applyFont="1" applyFill="1" applyBorder="1" applyAlignment="1">
      <alignment horizontal="right" vertical="center" wrapText="1"/>
    </xf>
    <xf numFmtId="49" fontId="19" fillId="35" borderId="58" xfId="42" applyNumberFormat="1" applyFont="1" applyFill="1" applyBorder="1" applyAlignment="1">
      <alignment horizontal="center" vertical="center" wrapText="1"/>
    </xf>
    <xf numFmtId="49" fontId="19" fillId="0" borderId="71" xfId="42" applyNumberFormat="1" applyFont="1" applyFill="1" applyBorder="1" applyAlignment="1">
      <alignment horizontal="center" vertical="center" wrapText="1"/>
    </xf>
    <xf numFmtId="49" fontId="19" fillId="0" borderId="50" xfId="42" applyNumberFormat="1" applyFont="1" applyFill="1" applyBorder="1" applyAlignment="1">
      <alignment horizontal="center" vertical="center" wrapText="1"/>
    </xf>
    <xf numFmtId="0" fontId="20" fillId="35" borderId="34" xfId="42" applyFont="1" applyFill="1" applyBorder="1" applyAlignment="1">
      <alignment horizontal="left" vertical="top" wrapText="1"/>
    </xf>
    <xf numFmtId="0" fontId="19" fillId="35" borderId="34" xfId="42" applyNumberFormat="1" applyFont="1" applyFill="1" applyBorder="1" applyAlignment="1">
      <alignment horizontal="center" vertical="center" wrapText="1"/>
    </xf>
    <xf numFmtId="4" fontId="19" fillId="0" borderId="34" xfId="42" applyNumberFormat="1" applyFont="1" applyFill="1" applyBorder="1" applyAlignment="1">
      <alignment horizontal="right" vertical="center" wrapText="1"/>
    </xf>
    <xf numFmtId="49" fontId="19" fillId="35" borderId="34" xfId="42" applyNumberFormat="1" applyFont="1" applyFill="1" applyBorder="1" applyAlignment="1">
      <alignment horizontal="center" vertical="center" wrapText="1"/>
    </xf>
    <xf numFmtId="49" fontId="19" fillId="0" borderId="34" xfId="42" applyNumberFormat="1" applyFont="1" applyFill="1" applyBorder="1" applyAlignment="1">
      <alignment horizontal="center" vertical="center" wrapText="1"/>
    </xf>
    <xf numFmtId="49" fontId="24" fillId="0" borderId="34" xfId="42" applyNumberFormat="1" applyFont="1" applyFill="1" applyBorder="1" applyAlignment="1">
      <alignment horizontal="center" vertical="center" wrapText="1"/>
    </xf>
    <xf numFmtId="0" fontId="20" fillId="36" borderId="39" xfId="42" applyNumberFormat="1" applyFont="1" applyFill="1" applyBorder="1" applyAlignment="1">
      <alignment vertical="center"/>
    </xf>
    <xf numFmtId="0" fontId="20" fillId="36" borderId="38" xfId="42" applyNumberFormat="1" applyFont="1" applyFill="1" applyBorder="1" applyAlignment="1">
      <alignment horizontal="left" vertical="top"/>
    </xf>
    <xf numFmtId="4" fontId="20" fillId="36" borderId="38" xfId="42" applyNumberFormat="1" applyFont="1" applyFill="1" applyBorder="1" applyAlignment="1">
      <alignment horizontal="right" vertical="center"/>
    </xf>
    <xf numFmtId="0" fontId="20" fillId="36" borderId="38" xfId="42" applyNumberFormat="1" applyFont="1" applyFill="1" applyBorder="1" applyAlignment="1">
      <alignment horizontal="left" vertical="center"/>
    </xf>
    <xf numFmtId="0" fontId="25" fillId="36" borderId="38" xfId="42" applyNumberFormat="1" applyFont="1" applyFill="1" applyBorder="1" applyAlignment="1">
      <alignment horizontal="left" vertical="center"/>
    </xf>
    <xf numFmtId="0" fontId="20" fillId="36" borderId="37" xfId="42" applyNumberFormat="1" applyFont="1" applyFill="1" applyBorder="1" applyAlignment="1">
      <alignment horizontal="left" vertical="center"/>
    </xf>
    <xf numFmtId="49" fontId="20" fillId="0" borderId="12" xfId="42" applyNumberFormat="1" applyFont="1" applyFill="1" applyBorder="1" applyAlignment="1">
      <alignment horizontal="left" vertical="top" wrapText="1"/>
    </xf>
    <xf numFmtId="49" fontId="19" fillId="0" borderId="11" xfId="42" applyNumberFormat="1" applyFont="1" applyFill="1" applyBorder="1" applyAlignment="1">
      <alignment horizontal="left" vertical="top" wrapText="1"/>
    </xf>
    <xf numFmtId="0" fontId="19" fillId="0" borderId="11" xfId="42" applyNumberFormat="1" applyFont="1" applyFill="1" applyBorder="1" applyAlignment="1">
      <alignment horizontal="center" vertical="center" wrapText="1"/>
    </xf>
    <xf numFmtId="4" fontId="19" fillId="0" borderId="11" xfId="42" applyNumberFormat="1" applyFont="1" applyFill="1" applyBorder="1" applyAlignment="1">
      <alignment horizontal="right" vertical="center" wrapText="1"/>
    </xf>
    <xf numFmtId="49" fontId="19" fillId="0" borderId="11" xfId="42" applyNumberFormat="1" applyFont="1" applyFill="1" applyBorder="1" applyAlignment="1">
      <alignment horizontal="center" vertical="center" wrapText="1"/>
    </xf>
    <xf numFmtId="49" fontId="24" fillId="0" borderId="11" xfId="42" applyNumberFormat="1" applyFont="1" applyFill="1" applyBorder="1" applyAlignment="1">
      <alignment horizontal="center" vertical="center" wrapText="1"/>
    </xf>
    <xf numFmtId="49" fontId="19" fillId="0" borderId="10" xfId="42" applyNumberFormat="1" applyFont="1" applyFill="1" applyBorder="1" applyAlignment="1">
      <alignment horizontal="center" vertical="center" wrapText="1"/>
    </xf>
    <xf numFmtId="49" fontId="19" fillId="0" borderId="13" xfId="42" applyNumberFormat="1" applyFont="1" applyFill="1" applyBorder="1" applyAlignment="1">
      <alignment horizontal="left" vertical="top" wrapText="1"/>
    </xf>
    <xf numFmtId="0" fontId="20" fillId="36" borderId="12" xfId="42" applyNumberFormat="1" applyFont="1" applyFill="1" applyBorder="1" applyAlignment="1">
      <alignment vertical="center"/>
    </xf>
    <xf numFmtId="0" fontId="20" fillId="36" borderId="11" xfId="42" applyNumberFormat="1" applyFont="1" applyFill="1" applyBorder="1" applyAlignment="1">
      <alignment horizontal="left" vertical="top"/>
    </xf>
    <xf numFmtId="0" fontId="20" fillId="36" borderId="11" xfId="42" applyNumberFormat="1" applyFont="1" applyFill="1" applyBorder="1" applyAlignment="1">
      <alignment horizontal="center" vertical="center"/>
    </xf>
    <xf numFmtId="4" fontId="20" fillId="36" borderId="11" xfId="42" applyNumberFormat="1" applyFont="1" applyFill="1" applyBorder="1" applyAlignment="1">
      <alignment horizontal="right" vertical="center"/>
    </xf>
    <xf numFmtId="0" fontId="20" fillId="36" borderId="11" xfId="42" applyNumberFormat="1" applyFont="1" applyFill="1" applyBorder="1" applyAlignment="1">
      <alignment horizontal="left" vertical="center"/>
    </xf>
    <xf numFmtId="0" fontId="25" fillId="36" borderId="11" xfId="42" applyNumberFormat="1" applyFont="1" applyFill="1" applyBorder="1" applyAlignment="1">
      <alignment horizontal="left" vertical="center"/>
    </xf>
    <xf numFmtId="0" fontId="20" fillId="36" borderId="10" xfId="42" applyNumberFormat="1" applyFont="1" applyFill="1" applyBorder="1" applyAlignment="1">
      <alignment horizontal="left" vertical="center"/>
    </xf>
    <xf numFmtId="0" fontId="26" fillId="34" borderId="45" xfId="42" applyNumberFormat="1" applyFont="1" applyFill="1" applyBorder="1" applyAlignment="1">
      <alignment horizontal="left" vertical="center"/>
    </xf>
    <xf numFmtId="49" fontId="19" fillId="0" borderId="46" xfId="42" applyNumberFormat="1" applyFont="1" applyFill="1" applyBorder="1" applyAlignment="1">
      <alignment horizontal="left" vertical="top" wrapText="1"/>
    </xf>
    <xf numFmtId="0" fontId="19" fillId="0" borderId="46" xfId="42" applyNumberFormat="1" applyFont="1" applyFill="1" applyBorder="1" applyAlignment="1">
      <alignment horizontal="center" vertical="center" wrapText="1"/>
    </xf>
    <xf numFmtId="4" fontId="19" fillId="0" borderId="46" xfId="42" applyNumberFormat="1" applyFont="1" applyFill="1" applyBorder="1" applyAlignment="1">
      <alignment horizontal="right" vertical="center" wrapText="1"/>
    </xf>
    <xf numFmtId="49" fontId="19" fillId="0" borderId="46" xfId="42" applyNumberFormat="1" applyFont="1" applyFill="1" applyBorder="1" applyAlignment="1">
      <alignment horizontal="center" vertical="center" wrapText="1"/>
    </xf>
    <xf numFmtId="49" fontId="24" fillId="0" borderId="46" xfId="42" applyNumberFormat="1" applyFont="1" applyFill="1" applyBorder="1" applyAlignment="1">
      <alignment horizontal="center" vertical="center" wrapText="1"/>
    </xf>
    <xf numFmtId="49" fontId="19" fillId="0" borderId="45" xfId="42" applyNumberFormat="1" applyFont="1" applyFill="1" applyBorder="1" applyAlignment="1">
      <alignment horizontal="center" vertical="center" wrapText="1"/>
    </xf>
    <xf numFmtId="0" fontId="20" fillId="34" borderId="12" xfId="42" applyNumberFormat="1" applyFont="1" applyFill="1" applyBorder="1" applyAlignment="1">
      <alignment horizontal="left" vertical="center"/>
    </xf>
    <xf numFmtId="0" fontId="28" fillId="0" borderId="70" xfId="42" applyNumberFormat="1" applyFont="1" applyFill="1" applyBorder="1" applyAlignment="1">
      <alignment horizontal="center" vertical="center" wrapText="1"/>
    </xf>
    <xf numFmtId="4" fontId="28" fillId="0" borderId="70" xfId="42" applyNumberFormat="1" applyFont="1" applyFill="1" applyBorder="1" applyAlignment="1">
      <alignment horizontal="right" vertical="center" wrapText="1"/>
    </xf>
    <xf numFmtId="49" fontId="19" fillId="0" borderId="70" xfId="42" applyNumberFormat="1" applyFont="1" applyFill="1" applyBorder="1" applyAlignment="1">
      <alignment horizontal="center" vertical="center" wrapText="1"/>
    </xf>
    <xf numFmtId="49" fontId="24" fillId="0" borderId="71" xfId="42" applyNumberFormat="1" applyFont="1" applyFill="1" applyBorder="1" applyAlignment="1">
      <alignment horizontal="center" vertical="center" wrapText="1"/>
    </xf>
    <xf numFmtId="49" fontId="28" fillId="0" borderId="70" xfId="42" applyNumberFormat="1" applyFont="1" applyFill="1" applyBorder="1" applyAlignment="1">
      <alignment horizontal="center" vertical="center" wrapText="1"/>
    </xf>
    <xf numFmtId="4" fontId="19" fillId="35" borderId="22" xfId="42" applyNumberFormat="1" applyFont="1" applyFill="1" applyBorder="1" applyAlignment="1">
      <alignment horizontal="right" vertical="center" wrapText="1"/>
    </xf>
    <xf numFmtId="49" fontId="19" fillId="35" borderId="20" xfId="42" applyNumberFormat="1" applyFont="1" applyFill="1" applyBorder="1" applyAlignment="1">
      <alignment horizontal="center" vertical="center" wrapText="1"/>
    </xf>
    <xf numFmtId="49" fontId="24" fillId="35" borderId="20" xfId="42" applyNumberFormat="1" applyFont="1" applyFill="1" applyBorder="1" applyAlignment="1">
      <alignment horizontal="center" vertical="center" wrapText="1"/>
    </xf>
    <xf numFmtId="4" fontId="19" fillId="0" borderId="18" xfId="42" applyNumberFormat="1" applyFont="1" applyFill="1" applyBorder="1" applyAlignment="1">
      <alignment horizontal="right" vertical="center" wrapText="1"/>
    </xf>
    <xf numFmtId="0" fontId="20" fillId="0" borderId="12" xfId="42" applyNumberFormat="1" applyFont="1" applyFill="1" applyBorder="1" applyAlignment="1">
      <alignment horizontal="left" vertical="center"/>
    </xf>
    <xf numFmtId="0" fontId="20" fillId="0" borderId="46" xfId="42" applyNumberFormat="1" applyFont="1" applyFill="1" applyBorder="1" applyAlignment="1">
      <alignment horizontal="left" vertical="top"/>
    </xf>
    <xf numFmtId="0" fontId="26" fillId="0" borderId="46" xfId="42" applyNumberFormat="1" applyFont="1" applyFill="1" applyBorder="1" applyAlignment="1">
      <alignment horizontal="center" vertical="center"/>
    </xf>
    <xf numFmtId="4" fontId="20" fillId="0" borderId="46" xfId="42" applyNumberFormat="1" applyFont="1" applyFill="1" applyBorder="1" applyAlignment="1">
      <alignment horizontal="right" vertical="center"/>
    </xf>
    <xf numFmtId="0" fontId="26" fillId="0" borderId="46" xfId="42" applyNumberFormat="1" applyFont="1" applyFill="1" applyBorder="1" applyAlignment="1">
      <alignment horizontal="left" vertical="center"/>
    </xf>
    <xf numFmtId="0" fontId="25" fillId="0" borderId="46" xfId="42" applyNumberFormat="1" applyFont="1" applyFill="1" applyBorder="1" applyAlignment="1">
      <alignment horizontal="left" vertical="center"/>
    </xf>
    <xf numFmtId="0" fontId="26" fillId="0" borderId="45" xfId="42" applyNumberFormat="1" applyFont="1" applyFill="1" applyBorder="1" applyAlignment="1">
      <alignment horizontal="left" vertical="center"/>
    </xf>
    <xf numFmtId="0" fontId="19" fillId="0" borderId="58" xfId="42" applyNumberFormat="1" applyFont="1" applyFill="1" applyBorder="1" applyAlignment="1">
      <alignment horizontal="center" vertical="center" wrapText="1"/>
    </xf>
    <xf numFmtId="49" fontId="28" fillId="0" borderId="16" xfId="42" applyNumberFormat="1" applyFont="1" applyFill="1" applyBorder="1" applyAlignment="1">
      <alignment horizontal="center" vertical="center" wrapText="1"/>
    </xf>
    <xf numFmtId="49" fontId="28" fillId="0" borderId="58" xfId="42" applyNumberFormat="1" applyFont="1" applyFill="1" applyBorder="1" applyAlignment="1">
      <alignment horizontal="center" vertical="center" wrapText="1"/>
    </xf>
    <xf numFmtId="0" fontId="19" fillId="0" borderId="34" xfId="42" applyNumberFormat="1" applyFont="1" applyFill="1" applyBorder="1" applyAlignment="1">
      <alignment horizontal="center" vertical="center" wrapText="1"/>
    </xf>
    <xf numFmtId="0" fontId="20" fillId="35" borderId="13" xfId="42" applyFont="1" applyFill="1" applyBorder="1" applyAlignment="1">
      <alignment horizontal="left" vertical="top" wrapText="1"/>
    </xf>
    <xf numFmtId="0" fontId="20" fillId="34" borderId="36" xfId="42" applyNumberFormat="1" applyFont="1" applyFill="1" applyBorder="1" applyAlignment="1">
      <alignment horizontal="left" vertical="center"/>
    </xf>
    <xf numFmtId="0" fontId="20" fillId="34" borderId="36" xfId="42" applyNumberFormat="1" applyFont="1" applyFill="1" applyBorder="1" applyAlignment="1">
      <alignment horizontal="left" vertical="top"/>
    </xf>
    <xf numFmtId="0" fontId="26" fillId="34" borderId="0" xfId="42" applyNumberFormat="1" applyFont="1" applyFill="1" applyBorder="1" applyAlignment="1">
      <alignment horizontal="center" vertical="center"/>
    </xf>
    <xf numFmtId="4" fontId="20" fillId="34" borderId="0" xfId="42" applyNumberFormat="1" applyFont="1" applyFill="1" applyBorder="1" applyAlignment="1">
      <alignment horizontal="right" vertical="center"/>
    </xf>
    <xf numFmtId="0" fontId="26" fillId="34" borderId="0" xfId="42" applyNumberFormat="1" applyFont="1" applyFill="1" applyBorder="1" applyAlignment="1">
      <alignment horizontal="left" vertical="center"/>
    </xf>
    <xf numFmtId="0" fontId="25" fillId="34" borderId="0" xfId="42" applyNumberFormat="1" applyFont="1" applyFill="1" applyBorder="1" applyAlignment="1">
      <alignment horizontal="left" vertical="center"/>
    </xf>
    <xf numFmtId="0" fontId="26" fillId="34" borderId="72" xfId="42" applyNumberFormat="1" applyFont="1" applyFill="1" applyBorder="1" applyAlignment="1">
      <alignment horizontal="left" vertical="center"/>
    </xf>
    <xf numFmtId="0" fontId="20" fillId="34" borderId="0" xfId="42" applyNumberFormat="1" applyFont="1" applyFill="1" applyBorder="1" applyAlignment="1">
      <alignment horizontal="left" vertical="top"/>
    </xf>
    <xf numFmtId="0" fontId="24" fillId="0" borderId="32" xfId="42" applyNumberFormat="1" applyFont="1" applyBorder="1" applyAlignment="1">
      <alignment horizontal="center" vertical="center" wrapText="1"/>
    </xf>
    <xf numFmtId="4" fontId="29" fillId="0" borderId="34" xfId="42" applyNumberFormat="1" applyFont="1" applyBorder="1" applyAlignment="1">
      <alignment vertical="center" wrapText="1"/>
    </xf>
    <xf numFmtId="4" fontId="28" fillId="35" borderId="34" xfId="42" applyNumberFormat="1" applyFont="1" applyFill="1" applyBorder="1" applyAlignment="1">
      <alignment horizontal="right" vertical="center"/>
    </xf>
    <xf numFmtId="49" fontId="19" fillId="0" borderId="33" xfId="42" applyNumberFormat="1" applyFont="1" applyFill="1" applyBorder="1" applyAlignment="1">
      <alignment horizontal="center" vertical="center" wrapText="1"/>
    </xf>
    <xf numFmtId="0" fontId="24" fillId="0" borderId="13" xfId="42" applyNumberFormat="1" applyFont="1" applyBorder="1" applyAlignment="1">
      <alignment horizontal="center" vertical="center" wrapText="1"/>
    </xf>
    <xf numFmtId="4" fontId="24" fillId="0" borderId="13" xfId="42" applyNumberFormat="1" applyFont="1" applyBorder="1" applyAlignment="1">
      <alignment vertical="center" wrapText="1"/>
    </xf>
    <xf numFmtId="4" fontId="19" fillId="35" borderId="13" xfId="42" applyNumberFormat="1" applyFont="1" applyFill="1" applyBorder="1" applyAlignment="1">
      <alignment horizontal="right" vertical="center"/>
    </xf>
    <xf numFmtId="0" fontId="20" fillId="0" borderId="34" xfId="42" applyFont="1" applyFill="1" applyBorder="1" applyAlignment="1">
      <alignment horizontal="left" vertical="top" wrapText="1"/>
    </xf>
    <xf numFmtId="0" fontId="29" fillId="0" borderId="34" xfId="42" applyNumberFormat="1" applyFont="1" applyBorder="1" applyAlignment="1">
      <alignment horizontal="center" vertical="center" wrapText="1"/>
    </xf>
    <xf numFmtId="4" fontId="24" fillId="0" borderId="34" xfId="42" applyNumberFormat="1" applyFont="1" applyBorder="1" applyAlignment="1">
      <alignment vertical="center" wrapText="1"/>
    </xf>
    <xf numFmtId="4" fontId="19" fillId="35" borderId="34" xfId="42" applyNumberFormat="1" applyFont="1" applyFill="1" applyBorder="1" applyAlignment="1">
      <alignment horizontal="right" vertical="center"/>
    </xf>
    <xf numFmtId="49" fontId="28" fillId="35" borderId="34" xfId="42" applyNumberFormat="1" applyFont="1" applyFill="1" applyBorder="1" applyAlignment="1">
      <alignment horizontal="center" vertical="center" wrapText="1"/>
    </xf>
    <xf numFmtId="0" fontId="20" fillId="35" borderId="40" xfId="42" applyNumberFormat="1" applyFont="1" applyFill="1" applyBorder="1" applyAlignment="1">
      <alignment horizontal="left" vertical="center"/>
    </xf>
    <xf numFmtId="0" fontId="20" fillId="35" borderId="38" xfId="42" applyNumberFormat="1" applyFont="1" applyFill="1" applyBorder="1" applyAlignment="1">
      <alignment horizontal="left" vertical="top"/>
    </xf>
    <xf numFmtId="0" fontId="26" fillId="35" borderId="38" xfId="42" applyNumberFormat="1" applyFont="1" applyFill="1" applyBorder="1" applyAlignment="1">
      <alignment horizontal="center" vertical="center"/>
    </xf>
    <xf numFmtId="4" fontId="20" fillId="35" borderId="38" xfId="42" applyNumberFormat="1" applyFont="1" applyFill="1" applyBorder="1" applyAlignment="1">
      <alignment horizontal="right" vertical="center"/>
    </xf>
    <xf numFmtId="0" fontId="26" fillId="35" borderId="38" xfId="42" applyNumberFormat="1" applyFont="1" applyFill="1" applyBorder="1" applyAlignment="1">
      <alignment horizontal="left" vertical="center"/>
    </xf>
    <xf numFmtId="0" fontId="25" fillId="35" borderId="38" xfId="42" applyNumberFormat="1" applyFont="1" applyFill="1" applyBorder="1" applyAlignment="1">
      <alignment horizontal="left" vertical="center"/>
    </xf>
    <xf numFmtId="0" fontId="26" fillId="35" borderId="44" xfId="42" applyNumberFormat="1" applyFont="1" applyFill="1" applyBorder="1" applyAlignment="1">
      <alignment horizontal="left" vertical="center"/>
    </xf>
    <xf numFmtId="0" fontId="19" fillId="35" borderId="54" xfId="42" applyNumberFormat="1" applyFont="1" applyFill="1" applyBorder="1" applyAlignment="1">
      <alignment horizontal="center" vertical="center" wrapText="1"/>
    </xf>
    <xf numFmtId="4" fontId="19" fillId="35" borderId="54" xfId="42" applyNumberFormat="1" applyFont="1" applyFill="1" applyBorder="1" applyAlignment="1">
      <alignment horizontal="right" vertical="center" wrapText="1"/>
    </xf>
    <xf numFmtId="49" fontId="19" fillId="35" borderId="54" xfId="42" applyNumberFormat="1" applyFont="1" applyFill="1" applyBorder="1" applyAlignment="1">
      <alignment horizontal="center" vertical="center" wrapText="1"/>
    </xf>
    <xf numFmtId="49" fontId="19" fillId="35" borderId="56" xfId="42" applyNumberFormat="1" applyFont="1" applyFill="1" applyBorder="1" applyAlignment="1">
      <alignment horizontal="center" vertical="center" wrapText="1"/>
    </xf>
    <xf numFmtId="49" fontId="24" fillId="35" borderId="56" xfId="42" applyNumberFormat="1" applyFont="1" applyFill="1" applyBorder="1" applyAlignment="1">
      <alignment horizontal="center" vertical="center" wrapText="1"/>
    </xf>
    <xf numFmtId="49" fontId="19" fillId="35" borderId="60" xfId="42" applyNumberFormat="1" applyFont="1" applyFill="1" applyBorder="1" applyAlignment="1">
      <alignment horizontal="center" vertical="center" wrapText="1"/>
    </xf>
    <xf numFmtId="49" fontId="19" fillId="35" borderId="61" xfId="42" applyNumberFormat="1" applyFont="1" applyFill="1" applyBorder="1" applyAlignment="1">
      <alignment horizontal="center" vertical="center" wrapText="1"/>
    </xf>
    <xf numFmtId="49" fontId="19" fillId="35" borderId="62" xfId="42" applyNumberFormat="1" applyFont="1" applyFill="1" applyBorder="1" applyAlignment="1">
      <alignment horizontal="center" vertical="center" wrapText="1"/>
    </xf>
    <xf numFmtId="49" fontId="19" fillId="35" borderId="30" xfId="42" applyNumberFormat="1" applyFont="1" applyFill="1" applyBorder="1" applyAlignment="1">
      <alignment horizontal="center" vertical="center" wrapText="1"/>
    </xf>
    <xf numFmtId="49" fontId="19" fillId="35" borderId="29" xfId="42" applyNumberFormat="1" applyFont="1" applyFill="1" applyBorder="1" applyAlignment="1">
      <alignment horizontal="center" vertical="center" wrapText="1"/>
    </xf>
    <xf numFmtId="49" fontId="28" fillId="35" borderId="54" xfId="42" applyNumberFormat="1" applyFont="1" applyFill="1" applyBorder="1" applyAlignment="1">
      <alignment horizontal="center" vertical="center" wrapText="1"/>
    </xf>
    <xf numFmtId="49" fontId="28" fillId="35" borderId="56" xfId="42" applyNumberFormat="1" applyFont="1" applyFill="1" applyBorder="1" applyAlignment="1">
      <alignment horizontal="center" vertical="center" wrapText="1"/>
    </xf>
    <xf numFmtId="0" fontId="19" fillId="35" borderId="55" xfId="42" applyNumberFormat="1" applyFont="1" applyFill="1" applyBorder="1" applyAlignment="1">
      <alignment horizontal="center" vertical="center" wrapText="1"/>
    </xf>
    <xf numFmtId="4" fontId="19" fillId="35" borderId="55" xfId="42" applyNumberFormat="1" applyFont="1" applyFill="1" applyBorder="1" applyAlignment="1">
      <alignment horizontal="right" vertical="center" wrapText="1"/>
    </xf>
    <xf numFmtId="49" fontId="19" fillId="35" borderId="57" xfId="42" applyNumberFormat="1" applyFont="1" applyFill="1" applyBorder="1" applyAlignment="1">
      <alignment horizontal="center" vertical="center" wrapText="1"/>
    </xf>
    <xf numFmtId="49" fontId="24" fillId="35" borderId="57" xfId="42" applyNumberFormat="1" applyFont="1" applyFill="1" applyBorder="1" applyAlignment="1">
      <alignment horizontal="center" vertical="center" wrapText="1"/>
    </xf>
    <xf numFmtId="4" fontId="19" fillId="35" borderId="34" xfId="42" applyNumberFormat="1" applyFont="1" applyFill="1" applyBorder="1" applyAlignment="1">
      <alignment horizontal="right" vertical="center" wrapText="1"/>
    </xf>
    <xf numFmtId="0" fontId="20" fillId="36" borderId="63" xfId="42" applyNumberFormat="1" applyFont="1" applyFill="1" applyBorder="1" applyAlignment="1">
      <alignment vertical="center"/>
    </xf>
    <xf numFmtId="0" fontId="20" fillId="36" borderId="64" xfId="42" applyNumberFormat="1" applyFont="1" applyFill="1" applyBorder="1" applyAlignment="1">
      <alignment horizontal="left" vertical="top"/>
    </xf>
    <xf numFmtId="0" fontId="20" fillId="36" borderId="64" xfId="42" applyNumberFormat="1" applyFont="1" applyFill="1" applyBorder="1" applyAlignment="1">
      <alignment horizontal="center" vertical="center"/>
    </xf>
    <xf numFmtId="4" fontId="20" fillId="36" borderId="64" xfId="42" applyNumberFormat="1" applyFont="1" applyFill="1" applyBorder="1" applyAlignment="1">
      <alignment horizontal="right" vertical="center"/>
    </xf>
    <xf numFmtId="0" fontId="20" fillId="36" borderId="64" xfId="42" applyNumberFormat="1" applyFont="1" applyFill="1" applyBorder="1" applyAlignment="1">
      <alignment horizontal="left" vertical="center"/>
    </xf>
    <xf numFmtId="0" fontId="25" fillId="36" borderId="64" xfId="42" applyNumberFormat="1" applyFont="1" applyFill="1" applyBorder="1" applyAlignment="1">
      <alignment horizontal="left" vertical="center"/>
    </xf>
    <xf numFmtId="0" fontId="20" fillId="36" borderId="65" xfId="42" applyNumberFormat="1" applyFont="1" applyFill="1" applyBorder="1" applyAlignment="1">
      <alignment horizontal="left" vertical="center"/>
    </xf>
    <xf numFmtId="0" fontId="20" fillId="35" borderId="12" xfId="42" applyNumberFormat="1" applyFont="1" applyFill="1" applyBorder="1" applyAlignment="1">
      <alignment horizontal="left" vertical="center"/>
    </xf>
    <xf numFmtId="0" fontId="20" fillId="35" borderId="11" xfId="42" applyNumberFormat="1" applyFont="1" applyFill="1" applyBorder="1" applyAlignment="1">
      <alignment horizontal="left" vertical="top"/>
    </xf>
    <xf numFmtId="0" fontId="26" fillId="35" borderId="11" xfId="42" applyNumberFormat="1" applyFont="1" applyFill="1" applyBorder="1" applyAlignment="1">
      <alignment horizontal="center" vertical="center"/>
    </xf>
    <xf numFmtId="4" fontId="20" fillId="35" borderId="11" xfId="42" applyNumberFormat="1" applyFont="1" applyFill="1" applyBorder="1" applyAlignment="1">
      <alignment horizontal="right" vertical="center"/>
    </xf>
    <xf numFmtId="0" fontId="26" fillId="35" borderId="11" xfId="42" applyNumberFormat="1" applyFont="1" applyFill="1" applyBorder="1" applyAlignment="1">
      <alignment horizontal="left" vertical="center"/>
    </xf>
    <xf numFmtId="0" fontId="25" fillId="35" borderId="11" xfId="42" applyNumberFormat="1" applyFont="1" applyFill="1" applyBorder="1" applyAlignment="1">
      <alignment horizontal="left" vertical="center"/>
    </xf>
    <xf numFmtId="0" fontId="26" fillId="35" borderId="10" xfId="42" applyNumberFormat="1" applyFont="1" applyFill="1" applyBorder="1" applyAlignment="1">
      <alignment horizontal="left" vertical="center"/>
    </xf>
    <xf numFmtId="0" fontId="20" fillId="34" borderId="46" xfId="42" applyNumberFormat="1" applyFont="1" applyFill="1" applyBorder="1" applyAlignment="1">
      <alignment horizontal="left" vertical="top"/>
    </xf>
    <xf numFmtId="0" fontId="24" fillId="0" borderId="0" xfId="42" applyNumberFormat="1" applyFont="1" applyBorder="1" applyAlignment="1">
      <alignment horizontal="center" vertical="center" wrapText="1"/>
    </xf>
    <xf numFmtId="4" fontId="19" fillId="35" borderId="51" xfId="42" applyNumberFormat="1" applyFont="1" applyFill="1" applyBorder="1" applyAlignment="1">
      <alignment horizontal="right" vertical="center"/>
    </xf>
    <xf numFmtId="49" fontId="19" fillId="0" borderId="51" xfId="42" applyNumberFormat="1" applyFont="1" applyFill="1" applyBorder="1" applyAlignment="1">
      <alignment horizontal="center" vertical="center" wrapText="1"/>
    </xf>
    <xf numFmtId="49" fontId="24" fillId="0" borderId="51" xfId="42" applyNumberFormat="1" applyFont="1" applyFill="1" applyBorder="1" applyAlignment="1">
      <alignment horizontal="center" vertical="center" wrapText="1"/>
    </xf>
    <xf numFmtId="0" fontId="20" fillId="35" borderId="13" xfId="42" applyNumberFormat="1" applyFont="1" applyFill="1" applyBorder="1" applyAlignment="1">
      <alignment vertical="top"/>
    </xf>
    <xf numFmtId="0" fontId="31" fillId="35" borderId="13" xfId="42" applyNumberFormat="1" applyFont="1" applyFill="1" applyBorder="1" applyAlignment="1">
      <alignment horizontal="center" vertical="center"/>
    </xf>
    <xf numFmtId="0" fontId="31" fillId="35" borderId="13" xfId="42" applyNumberFormat="1" applyFont="1" applyFill="1" applyBorder="1" applyAlignment="1">
      <alignment horizontal="left" vertical="center"/>
    </xf>
    <xf numFmtId="0" fontId="24" fillId="35" borderId="13" xfId="42" applyNumberFormat="1" applyFont="1" applyFill="1" applyBorder="1" applyAlignment="1">
      <alignment horizontal="left" vertical="center"/>
    </xf>
    <xf numFmtId="0" fontId="24" fillId="0" borderId="11" xfId="42" applyNumberFormat="1" applyFont="1" applyBorder="1" applyAlignment="1">
      <alignment horizontal="center" vertical="center" wrapText="1"/>
    </xf>
    <xf numFmtId="0" fontId="20" fillId="35" borderId="66" xfId="42" applyNumberFormat="1" applyFont="1" applyFill="1" applyBorder="1" applyAlignment="1">
      <alignment vertical="top"/>
    </xf>
    <xf numFmtId="0" fontId="29" fillId="0" borderId="0" xfId="42" applyNumberFormat="1" applyFont="1" applyBorder="1" applyAlignment="1">
      <alignment horizontal="center" vertical="center" wrapText="1"/>
    </xf>
    <xf numFmtId="49" fontId="19" fillId="0" borderId="66" xfId="42" applyNumberFormat="1" applyFont="1" applyFill="1" applyBorder="1" applyAlignment="1">
      <alignment horizontal="center" vertical="center" wrapText="1"/>
    </xf>
    <xf numFmtId="49" fontId="24" fillId="0" borderId="66" xfId="42" applyNumberFormat="1" applyFont="1" applyFill="1" applyBorder="1" applyAlignment="1">
      <alignment horizontal="center" vertical="center" wrapText="1"/>
    </xf>
    <xf numFmtId="0" fontId="24" fillId="35" borderId="13" xfId="42" applyNumberFormat="1" applyFont="1" applyFill="1" applyBorder="1" applyAlignment="1">
      <alignment horizontal="center" vertical="center" wrapText="1"/>
    </xf>
    <xf numFmtId="0" fontId="19" fillId="35" borderId="50" xfId="42" applyNumberFormat="1" applyFont="1" applyFill="1" applyBorder="1" applyAlignment="1">
      <alignment horizontal="center" vertical="center" wrapText="1"/>
    </xf>
    <xf numFmtId="4" fontId="28" fillId="35" borderId="35" xfId="42" applyNumberFormat="1" applyFont="1" applyFill="1" applyBorder="1" applyAlignment="1">
      <alignment horizontal="right" vertical="center" wrapText="1"/>
    </xf>
    <xf numFmtId="4" fontId="28" fillId="35" borderId="58" xfId="42" applyNumberFormat="1" applyFont="1" applyFill="1" applyBorder="1" applyAlignment="1">
      <alignment horizontal="right" vertical="center" wrapText="1"/>
    </xf>
    <xf numFmtId="49" fontId="19" fillId="35" borderId="16" xfId="42" applyNumberFormat="1" applyFont="1" applyFill="1" applyBorder="1" applyAlignment="1">
      <alignment horizontal="center" vertical="center" wrapText="1"/>
    </xf>
    <xf numFmtId="0" fontId="19" fillId="0" borderId="29" xfId="42" applyNumberFormat="1" applyFont="1" applyFill="1" applyBorder="1" applyAlignment="1">
      <alignment horizontal="center" vertical="center" wrapText="1"/>
    </xf>
    <xf numFmtId="4" fontId="28" fillId="35" borderId="29" xfId="42" applyNumberFormat="1" applyFont="1" applyFill="1" applyBorder="1" applyAlignment="1">
      <alignment horizontal="right" vertical="center" wrapText="1"/>
    </xf>
    <xf numFmtId="49" fontId="28" fillId="0" borderId="30" xfId="42" applyNumberFormat="1" applyFont="1" applyFill="1" applyBorder="1" applyAlignment="1">
      <alignment horizontal="center" vertical="center" wrapText="1"/>
    </xf>
    <xf numFmtId="49" fontId="28" fillId="0" borderId="29" xfId="42" applyNumberFormat="1" applyFont="1" applyFill="1" applyBorder="1" applyAlignment="1">
      <alignment horizontal="center" vertical="center" wrapText="1"/>
    </xf>
    <xf numFmtId="0" fontId="19" fillId="0" borderId="70" xfId="42" applyNumberFormat="1" applyFont="1" applyFill="1" applyBorder="1" applyAlignment="1">
      <alignment horizontal="center" vertical="center" wrapText="1"/>
    </xf>
    <xf numFmtId="4" fontId="19" fillId="35" borderId="70" xfId="42" applyNumberFormat="1" applyFont="1" applyFill="1" applyBorder="1" applyAlignment="1">
      <alignment horizontal="right" vertical="center" wrapText="1"/>
    </xf>
    <xf numFmtId="4" fontId="28" fillId="35" borderId="22" xfId="42" applyNumberFormat="1" applyFont="1" applyFill="1" applyBorder="1" applyAlignment="1">
      <alignment horizontal="right" vertical="center" wrapText="1"/>
    </xf>
    <xf numFmtId="4" fontId="28" fillId="0" borderId="22" xfId="42" applyNumberFormat="1" applyFont="1" applyFill="1" applyBorder="1" applyAlignment="1">
      <alignment horizontal="right" vertical="center" wrapText="1"/>
    </xf>
    <xf numFmtId="4" fontId="28" fillId="0" borderId="21" xfId="42" applyNumberFormat="1" applyFont="1" applyFill="1" applyBorder="1" applyAlignment="1">
      <alignment horizontal="right" vertical="center" wrapText="1"/>
    </xf>
    <xf numFmtId="0" fontId="19" fillId="35" borderId="22" xfId="42" applyNumberFormat="1" applyFont="1" applyFill="1" applyBorder="1" applyAlignment="1">
      <alignment horizontal="center" vertical="center" wrapText="1"/>
    </xf>
    <xf numFmtId="0" fontId="19" fillId="0" borderId="51" xfId="42" applyNumberFormat="1" applyFont="1" applyFill="1" applyBorder="1" applyAlignment="1">
      <alignment horizontal="center" vertical="center" wrapText="1"/>
    </xf>
    <xf numFmtId="4" fontId="19" fillId="0" borderId="51" xfId="42" applyNumberFormat="1" applyFont="1" applyFill="1" applyBorder="1" applyAlignment="1">
      <alignment horizontal="right" vertical="center" wrapText="1"/>
    </xf>
    <xf numFmtId="0" fontId="20" fillId="0" borderId="51" xfId="0" applyFont="1" applyFill="1" applyBorder="1" applyAlignment="1">
      <alignment horizontal="left" vertical="top" wrapText="1"/>
    </xf>
    <xf numFmtId="4" fontId="19" fillId="0" borderId="70" xfId="42" applyNumberFormat="1" applyFont="1" applyFill="1" applyBorder="1" applyAlignment="1">
      <alignment horizontal="right" vertical="center" wrapText="1"/>
    </xf>
    <xf numFmtId="49" fontId="19" fillId="0" borderId="19" xfId="42" applyNumberFormat="1" applyFont="1" applyFill="1" applyBorder="1" applyAlignment="1">
      <alignment horizontal="center" vertical="center" wrapText="1"/>
    </xf>
    <xf numFmtId="4" fontId="28" fillId="35" borderId="13" xfId="42" applyNumberFormat="1" applyFont="1" applyFill="1" applyBorder="1" applyAlignment="1">
      <alignment horizontal="right" vertical="center" wrapText="1"/>
    </xf>
    <xf numFmtId="49" fontId="19" fillId="35" borderId="14" xfId="42" applyNumberFormat="1" applyFont="1" applyFill="1" applyBorder="1" applyAlignment="1">
      <alignment horizontal="center" vertical="center" wrapText="1"/>
    </xf>
    <xf numFmtId="49" fontId="24" fillId="35" borderId="14" xfId="42" applyNumberFormat="1" applyFont="1" applyFill="1" applyBorder="1" applyAlignment="1">
      <alignment horizontal="center" vertical="center" wrapText="1"/>
    </xf>
    <xf numFmtId="0" fontId="20" fillId="0" borderId="51" xfId="42" applyFont="1" applyFill="1" applyBorder="1" applyAlignment="1">
      <alignment horizontal="left" vertical="top" wrapText="1"/>
    </xf>
    <xf numFmtId="0" fontId="19" fillId="0" borderId="15" xfId="42" applyNumberFormat="1" applyFont="1" applyFill="1" applyBorder="1" applyAlignment="1">
      <alignment horizontal="center" vertical="center" wrapText="1"/>
    </xf>
    <xf numFmtId="4" fontId="19" fillId="0" borderId="15" xfId="42" applyNumberFormat="1" applyFont="1" applyFill="1" applyBorder="1" applyAlignment="1">
      <alignment horizontal="right" vertical="center" wrapText="1"/>
    </xf>
    <xf numFmtId="49" fontId="28" fillId="0" borderId="15" xfId="42" applyNumberFormat="1" applyFont="1" applyFill="1" applyBorder="1" applyAlignment="1">
      <alignment horizontal="center" vertical="center" wrapText="1"/>
    </xf>
    <xf numFmtId="0" fontId="28" fillId="0" borderId="15" xfId="42" applyNumberFormat="1" applyFont="1" applyFill="1" applyBorder="1" applyAlignment="1">
      <alignment horizontal="center" vertical="center" wrapText="1"/>
    </xf>
    <xf numFmtId="49" fontId="19" fillId="0" borderId="15" xfId="42" applyNumberFormat="1" applyFont="1" applyFill="1" applyBorder="1" applyAlignment="1">
      <alignment horizontal="center" vertical="center" wrapText="1"/>
    </xf>
    <xf numFmtId="0" fontId="20" fillId="34" borderId="11" xfId="42" applyNumberFormat="1" applyFont="1" applyFill="1" applyBorder="1" applyAlignment="1">
      <alignment horizontal="left" vertical="top"/>
    </xf>
    <xf numFmtId="0" fontId="26" fillId="34" borderId="11" xfId="42" applyNumberFormat="1" applyFont="1" applyFill="1" applyBorder="1" applyAlignment="1">
      <alignment horizontal="center" vertical="center"/>
    </xf>
    <xf numFmtId="4" fontId="20" fillId="34" borderId="11" xfId="42" applyNumberFormat="1" applyFont="1" applyFill="1" applyBorder="1" applyAlignment="1">
      <alignment horizontal="right" vertical="center"/>
    </xf>
    <xf numFmtId="0" fontId="26" fillId="34" borderId="11" xfId="42" applyNumberFormat="1" applyFont="1" applyFill="1" applyBorder="1" applyAlignment="1">
      <alignment horizontal="left" vertical="center"/>
    </xf>
    <xf numFmtId="0" fontId="25" fillId="34" borderId="11" xfId="42" applyNumberFormat="1" applyFont="1" applyFill="1" applyBorder="1" applyAlignment="1">
      <alignment horizontal="left" vertical="center"/>
    </xf>
    <xf numFmtId="0" fontId="26" fillId="34" borderId="10" xfId="42" applyNumberFormat="1" applyFont="1" applyFill="1" applyBorder="1" applyAlignment="1">
      <alignment horizontal="left" vertical="center"/>
    </xf>
    <xf numFmtId="0" fontId="20" fillId="33" borderId="12" xfId="42" applyNumberFormat="1" applyFont="1" applyFill="1" applyBorder="1" applyAlignment="1">
      <alignment horizontal="left" vertical="center"/>
    </xf>
    <xf numFmtId="49" fontId="20" fillId="33" borderId="11" xfId="42" applyNumberFormat="1" applyFont="1" applyFill="1" applyBorder="1" applyAlignment="1">
      <alignment horizontal="left" vertical="top" wrapText="1"/>
    </xf>
    <xf numFmtId="0" fontId="20" fillId="33" borderId="11" xfId="42" applyNumberFormat="1" applyFont="1" applyFill="1" applyBorder="1" applyAlignment="1">
      <alignment horizontal="center" vertical="center" wrapText="1"/>
    </xf>
    <xf numFmtId="4" fontId="20" fillId="33" borderId="11" xfId="42" applyNumberFormat="1" applyFont="1" applyFill="1" applyBorder="1" applyAlignment="1">
      <alignment horizontal="right" vertical="center" wrapText="1"/>
    </xf>
    <xf numFmtId="49" fontId="20" fillId="33" borderId="11" xfId="42" applyNumberFormat="1" applyFont="1" applyFill="1" applyBorder="1" applyAlignment="1">
      <alignment horizontal="center" vertical="center" wrapText="1"/>
    </xf>
    <xf numFmtId="49" fontId="25" fillId="33" borderId="11" xfId="42" applyNumberFormat="1" applyFont="1" applyFill="1" applyBorder="1" applyAlignment="1">
      <alignment horizontal="center" vertical="center" wrapText="1"/>
    </xf>
    <xf numFmtId="49" fontId="20" fillId="33" borderId="10" xfId="42" applyNumberFormat="1" applyFont="1" applyFill="1" applyBorder="1" applyAlignment="1">
      <alignment horizontal="center" vertical="center" wrapText="1"/>
    </xf>
    <xf numFmtId="49" fontId="20" fillId="0" borderId="0" xfId="42" applyNumberFormat="1" applyFont="1" applyBorder="1"/>
    <xf numFmtId="49" fontId="19" fillId="0" borderId="0" xfId="42" applyNumberFormat="1" applyFont="1" applyBorder="1" applyAlignment="1">
      <alignment vertical="top"/>
    </xf>
    <xf numFmtId="0" fontId="19" fillId="0" borderId="0" xfId="42" applyNumberFormat="1" applyFont="1" applyBorder="1" applyAlignment="1">
      <alignment horizontal="center" wrapText="1"/>
    </xf>
    <xf numFmtId="2" fontId="19" fillId="0" borderId="0" xfId="42" applyNumberFormat="1" applyFont="1" applyBorder="1"/>
    <xf numFmtId="2" fontId="19" fillId="0" borderId="0" xfId="42" applyNumberFormat="1" applyFont="1" applyFill="1" applyBorder="1" applyAlignment="1">
      <alignment horizontal="center"/>
    </xf>
    <xf numFmtId="4" fontId="19" fillId="0" borderId="0" xfId="42" applyNumberFormat="1" applyFont="1" applyBorder="1" applyAlignment="1">
      <alignment horizontal="center"/>
    </xf>
    <xf numFmtId="4" fontId="19" fillId="0" borderId="0" xfId="42" applyNumberFormat="1" applyFont="1" applyBorder="1" applyAlignment="1">
      <alignment horizontal="right"/>
    </xf>
    <xf numFmtId="4" fontId="24" fillId="0" borderId="0" xfId="42" applyNumberFormat="1" applyFont="1" applyBorder="1" applyAlignment="1">
      <alignment horizontal="right"/>
    </xf>
    <xf numFmtId="0" fontId="32" fillId="35" borderId="13" xfId="42" applyFont="1" applyFill="1" applyBorder="1" applyAlignment="1">
      <alignment horizontal="left" vertical="top" wrapText="1"/>
    </xf>
    <xf numFmtId="49" fontId="21" fillId="0" borderId="13" xfId="42" applyNumberFormat="1" applyFont="1" applyFill="1" applyBorder="1" applyAlignment="1">
      <alignment horizontal="center" vertical="center" wrapText="1"/>
    </xf>
    <xf numFmtId="4" fontId="21" fillId="0" borderId="13" xfId="42" applyNumberFormat="1" applyFont="1" applyFill="1" applyBorder="1" applyAlignment="1">
      <alignment horizontal="right" vertical="center" wrapText="1"/>
    </xf>
    <xf numFmtId="0" fontId="21" fillId="0" borderId="13" xfId="42" applyNumberFormat="1" applyFont="1" applyFill="1" applyBorder="1" applyAlignment="1">
      <alignment horizontal="center" vertical="center" wrapText="1"/>
    </xf>
    <xf numFmtId="49" fontId="33" fillId="0" borderId="13" xfId="42" applyNumberFormat="1" applyFont="1" applyFill="1" applyBorder="1" applyAlignment="1">
      <alignment horizontal="center" vertical="center" wrapText="1"/>
    </xf>
    <xf numFmtId="49" fontId="28" fillId="0" borderId="54" xfId="42" applyNumberFormat="1" applyFont="1" applyFill="1" applyBorder="1" applyAlignment="1">
      <alignment horizontal="center" vertical="center" wrapText="1"/>
    </xf>
    <xf numFmtId="49" fontId="21" fillId="0" borderId="54" xfId="42" applyNumberFormat="1" applyFont="1" applyFill="1" applyBorder="1" applyAlignment="1">
      <alignment horizontal="center" vertical="center" wrapText="1"/>
    </xf>
    <xf numFmtId="0" fontId="32" fillId="0" borderId="51" xfId="42" applyFont="1" applyFill="1" applyBorder="1" applyAlignment="1">
      <alignment horizontal="left" vertical="top" wrapText="1"/>
    </xf>
    <xf numFmtId="4" fontId="21" fillId="0" borderId="34" xfId="42" applyNumberFormat="1" applyFont="1" applyFill="1" applyBorder="1" applyAlignment="1">
      <alignment horizontal="right" vertical="center" wrapText="1"/>
    </xf>
    <xf numFmtId="4" fontId="28" fillId="0" borderId="34" xfId="42" applyNumberFormat="1" applyFont="1" applyFill="1" applyBorder="1" applyAlignment="1">
      <alignment horizontal="right" vertical="center" wrapText="1"/>
    </xf>
    <xf numFmtId="49" fontId="21" fillId="0" borderId="34" xfId="42" applyNumberFormat="1" applyFont="1" applyFill="1" applyBorder="1" applyAlignment="1">
      <alignment horizontal="center" vertical="center" wrapText="1"/>
    </xf>
    <xf numFmtId="49" fontId="28" fillId="0" borderId="34" xfId="42" applyNumberFormat="1" applyFont="1" applyFill="1" applyBorder="1" applyAlignment="1">
      <alignment horizontal="center" vertical="center" wrapText="1"/>
    </xf>
    <xf numFmtId="0" fontId="32" fillId="0" borderId="13" xfId="42" applyFont="1" applyFill="1" applyBorder="1" applyAlignment="1">
      <alignment horizontal="left" vertical="top" wrapText="1"/>
    </xf>
    <xf numFmtId="49" fontId="21" fillId="35" borderId="13" xfId="42" applyNumberFormat="1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left" vertical="top" wrapText="1"/>
    </xf>
    <xf numFmtId="0" fontId="21" fillId="35" borderId="13" xfId="42" applyNumberFormat="1" applyFont="1" applyFill="1" applyBorder="1" applyAlignment="1">
      <alignment horizontal="center" vertical="center" wrapText="1"/>
    </xf>
    <xf numFmtId="4" fontId="21" fillId="35" borderId="13" xfId="42" applyNumberFormat="1" applyFont="1" applyFill="1" applyBorder="1" applyAlignment="1">
      <alignment horizontal="right" vertical="center" wrapText="1"/>
    </xf>
    <xf numFmtId="49" fontId="33" fillId="35" borderId="13" xfId="42" applyNumberFormat="1" applyFont="1" applyFill="1" applyBorder="1" applyAlignment="1">
      <alignment horizontal="center" vertical="center" wrapText="1"/>
    </xf>
    <xf numFmtId="0" fontId="28" fillId="35" borderId="13" xfId="42" applyNumberFormat="1" applyFont="1" applyFill="1" applyBorder="1" applyAlignment="1">
      <alignment horizontal="center" vertical="center" wrapText="1"/>
    </xf>
    <xf numFmtId="0" fontId="32" fillId="0" borderId="21" xfId="0" applyFont="1" applyFill="1" applyBorder="1" applyAlignment="1">
      <alignment horizontal="left" vertical="top" wrapText="1"/>
    </xf>
    <xf numFmtId="49" fontId="19" fillId="0" borderId="73" xfId="42" applyNumberFormat="1" applyFont="1" applyFill="1" applyBorder="1" applyAlignment="1">
      <alignment horizontal="center" vertical="center" wrapText="1"/>
    </xf>
    <xf numFmtId="49" fontId="21" fillId="0" borderId="21" xfId="42" applyNumberFormat="1" applyFont="1" applyFill="1" applyBorder="1" applyAlignment="1">
      <alignment horizontal="center" vertical="center" wrapText="1"/>
    </xf>
    <xf numFmtId="0" fontId="21" fillId="0" borderId="21" xfId="42" applyNumberFormat="1" applyFont="1" applyFill="1" applyBorder="1" applyAlignment="1">
      <alignment horizontal="center" vertical="center" wrapText="1"/>
    </xf>
    <xf numFmtId="0" fontId="28" fillId="0" borderId="21" xfId="42" applyNumberFormat="1" applyFont="1" applyFill="1" applyBorder="1" applyAlignment="1">
      <alignment horizontal="center" vertical="center" wrapText="1"/>
    </xf>
    <xf numFmtId="4" fontId="21" fillId="35" borderId="21" xfId="42" applyNumberFormat="1" applyFont="1" applyFill="1" applyBorder="1" applyAlignment="1">
      <alignment horizontal="right" vertical="center" wrapText="1"/>
    </xf>
    <xf numFmtId="49" fontId="24" fillId="0" borderId="74" xfId="42" applyNumberFormat="1" applyFont="1" applyFill="1" applyBorder="1" applyAlignment="1">
      <alignment horizontal="center" vertical="center" wrapText="1"/>
    </xf>
    <xf numFmtId="0" fontId="24" fillId="0" borderId="51" xfId="42" applyNumberFormat="1" applyFont="1" applyFill="1" applyBorder="1" applyAlignment="1">
      <alignment horizontal="center" vertical="center" wrapText="1"/>
    </xf>
    <xf numFmtId="4" fontId="24" fillId="0" borderId="51" xfId="42" applyNumberFormat="1" applyFont="1" applyFill="1" applyBorder="1" applyAlignment="1">
      <alignment horizontal="right" vertical="center" wrapText="1"/>
    </xf>
    <xf numFmtId="49" fontId="24" fillId="0" borderId="76" xfId="42" applyNumberFormat="1" applyFont="1" applyFill="1" applyBorder="1" applyAlignment="1">
      <alignment horizontal="center" vertical="center" wrapText="1"/>
    </xf>
    <xf numFmtId="49" fontId="24" fillId="0" borderId="15" xfId="42" applyNumberFormat="1" applyFont="1" applyFill="1" applyBorder="1" applyAlignment="1">
      <alignment horizontal="center" vertical="center" wrapText="1"/>
    </xf>
    <xf numFmtId="4" fontId="21" fillId="0" borderId="21" xfId="42" applyNumberFormat="1" applyFont="1" applyFill="1" applyBorder="1" applyAlignment="1">
      <alignment horizontal="right" vertical="center" wrapText="1"/>
    </xf>
    <xf numFmtId="49" fontId="29" fillId="0" borderId="74" xfId="42" applyNumberFormat="1" applyFont="1" applyFill="1" applyBorder="1" applyAlignment="1">
      <alignment horizontal="center" vertical="center" wrapText="1"/>
    </xf>
    <xf numFmtId="49" fontId="29" fillId="0" borderId="75" xfId="42" applyNumberFormat="1" applyFont="1" applyFill="1" applyBorder="1" applyAlignment="1">
      <alignment horizontal="center" vertical="center" wrapText="1"/>
    </xf>
    <xf numFmtId="49" fontId="33" fillId="0" borderId="21" xfId="42" applyNumberFormat="1" applyFont="1" applyFill="1" applyBorder="1" applyAlignment="1">
      <alignment horizontal="center" vertical="center" wrapText="1"/>
    </xf>
    <xf numFmtId="0" fontId="30" fillId="0" borderId="21" xfId="42" applyFont="1" applyFill="1" applyBorder="1" applyAlignment="1">
      <alignment horizontal="left" vertical="top" wrapText="1"/>
    </xf>
    <xf numFmtId="4" fontId="33" fillId="0" borderId="21" xfId="42" applyNumberFormat="1" applyFont="1" applyFill="1" applyBorder="1" applyAlignment="1">
      <alignment horizontal="right" vertical="center" wrapText="1"/>
    </xf>
    <xf numFmtId="49" fontId="33" fillId="0" borderId="19" xfId="42" applyNumberFormat="1" applyFont="1" applyFill="1" applyBorder="1" applyAlignment="1">
      <alignment horizontal="center" vertical="center" wrapText="1"/>
    </xf>
    <xf numFmtId="0" fontId="21" fillId="35" borderId="21" xfId="42" applyNumberFormat="1" applyFont="1" applyFill="1" applyBorder="1" applyAlignment="1">
      <alignment horizontal="center" vertical="center" wrapText="1"/>
    </xf>
    <xf numFmtId="49" fontId="21" fillId="35" borderId="21" xfId="42" applyNumberFormat="1" applyFont="1" applyFill="1" applyBorder="1" applyAlignment="1">
      <alignment horizontal="center" vertical="center" wrapText="1"/>
    </xf>
    <xf numFmtId="49" fontId="24" fillId="0" borderId="73" xfId="42" applyNumberFormat="1" applyFont="1" applyFill="1" applyBorder="1" applyAlignment="1">
      <alignment horizontal="center" vertical="center" wrapText="1"/>
    </xf>
    <xf numFmtId="49" fontId="19" fillId="35" borderId="73" xfId="42" applyNumberFormat="1" applyFont="1" applyFill="1" applyBorder="1" applyAlignment="1">
      <alignment horizontal="center" vertical="center" wrapText="1"/>
    </xf>
    <xf numFmtId="49" fontId="24" fillId="35" borderId="73" xfId="42" applyNumberFormat="1" applyFont="1" applyFill="1" applyBorder="1" applyAlignment="1">
      <alignment horizontal="center" vertical="center" wrapText="1"/>
    </xf>
    <xf numFmtId="4" fontId="21" fillId="35" borderId="54" xfId="42" applyNumberFormat="1" applyFont="1" applyFill="1" applyBorder="1" applyAlignment="1">
      <alignment horizontal="right" vertical="center" wrapText="1"/>
    </xf>
    <xf numFmtId="4" fontId="28" fillId="35" borderId="54" xfId="42" applyNumberFormat="1" applyFont="1" applyFill="1" applyBorder="1" applyAlignment="1">
      <alignment horizontal="right" vertical="center" wrapText="1"/>
    </xf>
    <xf numFmtId="49" fontId="21" fillId="35" borderId="73" xfId="42" applyNumberFormat="1" applyFont="1" applyFill="1" applyBorder="1" applyAlignment="1">
      <alignment horizontal="center" vertical="center" wrapText="1"/>
    </xf>
    <xf numFmtId="49" fontId="21" fillId="35" borderId="54" xfId="42" applyNumberFormat="1" applyFont="1" applyFill="1" applyBorder="1" applyAlignment="1">
      <alignment horizontal="center" vertical="center" wrapText="1"/>
    </xf>
    <xf numFmtId="0" fontId="32" fillId="35" borderId="21" xfId="0" applyFont="1" applyFill="1" applyBorder="1" applyAlignment="1">
      <alignment horizontal="left" vertical="top" wrapText="1"/>
    </xf>
    <xf numFmtId="49" fontId="28" fillId="35" borderId="20" xfId="42" applyNumberFormat="1" applyFont="1" applyFill="1" applyBorder="1" applyAlignment="1">
      <alignment horizontal="center" vertical="center" wrapText="1"/>
    </xf>
    <xf numFmtId="49" fontId="28" fillId="35" borderId="22" xfId="42" applyNumberFormat="1" applyFont="1" applyFill="1" applyBorder="1" applyAlignment="1">
      <alignment horizontal="center" vertical="center" wrapText="1"/>
    </xf>
    <xf numFmtId="49" fontId="21" fillId="0" borderId="73" xfId="42" applyNumberFormat="1" applyFont="1" applyFill="1" applyBorder="1" applyAlignment="1">
      <alignment horizontal="center" vertical="center" wrapText="1"/>
    </xf>
    <xf numFmtId="49" fontId="21" fillId="0" borderId="57" xfId="42" applyNumberFormat="1" applyFont="1" applyFill="1" applyBorder="1" applyAlignment="1">
      <alignment horizontal="center" vertical="center" wrapText="1"/>
    </xf>
    <xf numFmtId="49" fontId="21" fillId="0" borderId="55" xfId="42" applyNumberFormat="1" applyFont="1" applyFill="1" applyBorder="1" applyAlignment="1">
      <alignment horizontal="center" vertical="center" wrapText="1"/>
    </xf>
    <xf numFmtId="0" fontId="28" fillId="35" borderId="18" xfId="42" applyNumberFormat="1" applyFont="1" applyFill="1" applyBorder="1" applyAlignment="1">
      <alignment horizontal="center" vertical="center" wrapText="1"/>
    </xf>
    <xf numFmtId="4" fontId="28" fillId="35" borderId="18" xfId="42" applyNumberFormat="1" applyFont="1" applyFill="1" applyBorder="1" applyAlignment="1">
      <alignment horizontal="right" vertical="center" wrapText="1"/>
    </xf>
    <xf numFmtId="49" fontId="28" fillId="35" borderId="18" xfId="42" applyNumberFormat="1" applyFont="1" applyFill="1" applyBorder="1" applyAlignment="1">
      <alignment horizontal="center" vertical="center" wrapText="1"/>
    </xf>
    <xf numFmtId="49" fontId="28" fillId="35" borderId="14" xfId="42" applyNumberFormat="1" applyFont="1" applyFill="1" applyBorder="1" applyAlignment="1">
      <alignment horizontal="center" vertical="center" wrapText="1"/>
    </xf>
    <xf numFmtId="49" fontId="29" fillId="35" borderId="14" xfId="42" applyNumberFormat="1" applyFont="1" applyFill="1" applyBorder="1" applyAlignment="1">
      <alignment horizontal="center" vertical="center" wrapText="1"/>
    </xf>
    <xf numFmtId="0" fontId="19" fillId="35" borderId="77" xfId="42" applyNumberFormat="1" applyFont="1" applyFill="1" applyBorder="1" applyAlignment="1">
      <alignment horizontal="center" vertical="center" wrapText="1"/>
    </xf>
    <xf numFmtId="4" fontId="19" fillId="35" borderId="77" xfId="42" applyNumberFormat="1" applyFont="1" applyFill="1" applyBorder="1" applyAlignment="1">
      <alignment horizontal="right" vertical="center" wrapText="1"/>
    </xf>
    <xf numFmtId="49" fontId="19" fillId="35" borderId="77" xfId="42" applyNumberFormat="1" applyFont="1" applyFill="1" applyBorder="1" applyAlignment="1">
      <alignment horizontal="center" vertical="center" wrapText="1"/>
    </xf>
    <xf numFmtId="49" fontId="19" fillId="35" borderId="78" xfId="42" applyNumberFormat="1" applyFont="1" applyFill="1" applyBorder="1" applyAlignment="1">
      <alignment horizontal="center" vertical="center" wrapText="1"/>
    </xf>
    <xf numFmtId="49" fontId="24" fillId="35" borderId="78" xfId="42" applyNumberFormat="1" applyFont="1" applyFill="1" applyBorder="1" applyAlignment="1">
      <alignment horizontal="center" vertical="center" wrapText="1"/>
    </xf>
    <xf numFmtId="4" fontId="21" fillId="35" borderId="77" xfId="42" applyNumberFormat="1" applyFont="1" applyFill="1" applyBorder="1" applyAlignment="1">
      <alignment horizontal="right" vertical="center" wrapText="1"/>
    </xf>
    <xf numFmtId="49" fontId="21" fillId="35" borderId="78" xfId="42" applyNumberFormat="1" applyFont="1" applyFill="1" applyBorder="1" applyAlignment="1">
      <alignment horizontal="center" vertical="center" wrapText="1"/>
    </xf>
    <xf numFmtId="49" fontId="21" fillId="35" borderId="77" xfId="42" applyNumberFormat="1" applyFont="1" applyFill="1" applyBorder="1" applyAlignment="1">
      <alignment horizontal="center" vertical="center" wrapText="1"/>
    </xf>
    <xf numFmtId="4" fontId="21" fillId="0" borderId="51" xfId="42" applyNumberFormat="1" applyFont="1" applyFill="1" applyBorder="1" applyAlignment="1">
      <alignment horizontal="right" vertical="center" wrapText="1"/>
    </xf>
    <xf numFmtId="4" fontId="19" fillId="35" borderId="58" xfId="42" applyNumberFormat="1" applyFont="1" applyFill="1" applyBorder="1" applyAlignment="1">
      <alignment horizontal="right" vertical="center" wrapText="1"/>
    </xf>
    <xf numFmtId="49" fontId="28" fillId="0" borderId="71" xfId="42" applyNumberFormat="1" applyFont="1" applyFill="1" applyBorder="1" applyAlignment="1">
      <alignment horizontal="center" vertical="center" wrapText="1"/>
    </xf>
    <xf numFmtId="0" fontId="20" fillId="36" borderId="36" xfId="42" applyNumberFormat="1" applyFont="1" applyFill="1" applyBorder="1" applyAlignment="1">
      <alignment horizontal="left" vertical="center"/>
    </xf>
    <xf numFmtId="0" fontId="19" fillId="0" borderId="59" xfId="42" applyFont="1" applyFill="1" applyBorder="1" applyAlignment="1">
      <alignment horizontal="left" vertical="top" wrapText="1"/>
    </xf>
    <xf numFmtId="0" fontId="19" fillId="0" borderId="45" xfId="42" applyFont="1" applyFill="1" applyBorder="1" applyAlignment="1">
      <alignment horizontal="left" vertical="top" wrapText="1"/>
    </xf>
    <xf numFmtId="0" fontId="19" fillId="0" borderId="68" xfId="42" applyFont="1" applyFill="1" applyBorder="1" applyAlignment="1">
      <alignment horizontal="left" vertical="top" wrapText="1"/>
    </xf>
    <xf numFmtId="0" fontId="19" fillId="35" borderId="45" xfId="42" applyFont="1" applyFill="1" applyBorder="1" applyAlignment="1">
      <alignment horizontal="left" vertical="top" wrapText="1"/>
    </xf>
    <xf numFmtId="0" fontId="28" fillId="35" borderId="45" xfId="42" applyFont="1" applyFill="1" applyBorder="1" applyAlignment="1">
      <alignment horizontal="left" vertical="top" wrapText="1"/>
    </xf>
    <xf numFmtId="0" fontId="21" fillId="35" borderId="45" xfId="42" applyFont="1" applyFill="1" applyBorder="1" applyAlignment="1">
      <alignment horizontal="left" vertical="top" wrapText="1"/>
    </xf>
    <xf numFmtId="0" fontId="20" fillId="0" borderId="75" xfId="42" applyFont="1" applyFill="1" applyBorder="1" applyAlignment="1">
      <alignment vertical="top" wrapText="1"/>
    </xf>
    <xf numFmtId="0" fontId="20" fillId="0" borderId="66" xfId="42" applyFont="1" applyFill="1" applyBorder="1" applyAlignment="1">
      <alignment vertical="top" wrapText="1"/>
    </xf>
    <xf numFmtId="0" fontId="32" fillId="0" borderId="79" xfId="42" applyFont="1" applyFill="1" applyBorder="1" applyAlignment="1">
      <alignment horizontal="left" vertical="top" wrapText="1"/>
    </xf>
    <xf numFmtId="0" fontId="19" fillId="0" borderId="62" xfId="42" applyFont="1" applyFill="1" applyBorder="1" applyAlignment="1">
      <alignment horizontal="left" vertical="top" wrapText="1"/>
    </xf>
    <xf numFmtId="0" fontId="28" fillId="0" borderId="62" xfId="42" applyFont="1" applyFill="1" applyBorder="1" applyAlignment="1">
      <alignment horizontal="left" vertical="top" wrapText="1"/>
    </xf>
    <xf numFmtId="0" fontId="21" fillId="0" borderId="62" xfId="42" applyFont="1" applyFill="1" applyBorder="1" applyAlignment="1">
      <alignment horizontal="left" vertical="top" wrapText="1"/>
    </xf>
    <xf numFmtId="0" fontId="20" fillId="0" borderId="80" xfId="42" applyFont="1" applyFill="1" applyBorder="1" applyAlignment="1">
      <alignment horizontal="left" vertical="top" wrapText="1"/>
    </xf>
    <xf numFmtId="0" fontId="20" fillId="0" borderId="81" xfId="42" applyFont="1" applyFill="1" applyBorder="1" applyAlignment="1">
      <alignment horizontal="left" vertical="top" wrapText="1"/>
    </xf>
    <xf numFmtId="0" fontId="20" fillId="0" borderId="79" xfId="42" applyFont="1" applyFill="1" applyBorder="1" applyAlignment="1">
      <alignment horizontal="left" vertical="top" wrapText="1"/>
    </xf>
    <xf numFmtId="0" fontId="32" fillId="0" borderId="81" xfId="42" applyFont="1" applyFill="1" applyBorder="1" applyAlignment="1">
      <alignment horizontal="left" vertical="top" wrapText="1"/>
    </xf>
    <xf numFmtId="0" fontId="24" fillId="0" borderId="82" xfId="42" applyFont="1" applyFill="1" applyBorder="1" applyAlignment="1">
      <alignment horizontal="left" vertical="top" wrapText="1"/>
    </xf>
    <xf numFmtId="0" fontId="29" fillId="0" borderId="82" xfId="42" applyFont="1" applyFill="1" applyBorder="1" applyAlignment="1">
      <alignment horizontal="left" vertical="top" wrapText="1"/>
    </xf>
    <xf numFmtId="0" fontId="24" fillId="0" borderId="83" xfId="42" applyFont="1" applyFill="1" applyBorder="1" applyAlignment="1">
      <alignment horizontal="left" vertical="top" wrapText="1"/>
    </xf>
    <xf numFmtId="0" fontId="19" fillId="0" borderId="82" xfId="42" applyFont="1" applyFill="1" applyBorder="1" applyAlignment="1">
      <alignment horizontal="left" vertical="top" wrapText="1"/>
    </xf>
    <xf numFmtId="0" fontId="33" fillId="0" borderId="82" xfId="42" applyFont="1" applyFill="1" applyBorder="1" applyAlignment="1">
      <alignment horizontal="left" vertical="top" wrapText="1"/>
    </xf>
    <xf numFmtId="0" fontId="28" fillId="0" borderId="45" xfId="42" applyFont="1" applyFill="1" applyBorder="1" applyAlignment="1">
      <alignment horizontal="left" vertical="top" wrapText="1"/>
    </xf>
    <xf numFmtId="0" fontId="19" fillId="0" borderId="84" xfId="42" applyFont="1" applyFill="1" applyBorder="1" applyAlignment="1">
      <alignment horizontal="left" vertical="top" wrapText="1"/>
    </xf>
    <xf numFmtId="0" fontId="19" fillId="0" borderId="65" xfId="42" applyFont="1" applyFill="1" applyBorder="1" applyAlignment="1">
      <alignment horizontal="left" vertical="top" wrapText="1"/>
    </xf>
    <xf numFmtId="0" fontId="21" fillId="0" borderId="45" xfId="42" applyFont="1" applyFill="1" applyBorder="1" applyAlignment="1">
      <alignment horizontal="left" vertical="top" wrapText="1"/>
    </xf>
    <xf numFmtId="0" fontId="20" fillId="0" borderId="49" xfId="42" applyFont="1" applyFill="1" applyBorder="1" applyAlignment="1">
      <alignment horizontal="left" vertical="top" wrapText="1"/>
    </xf>
    <xf numFmtId="0" fontId="20" fillId="0" borderId="85" xfId="42" applyFont="1" applyFill="1" applyBorder="1" applyAlignment="1">
      <alignment horizontal="left" vertical="top" wrapText="1"/>
    </xf>
    <xf numFmtId="0" fontId="32" fillId="0" borderId="51" xfId="0" applyFont="1" applyFill="1" applyBorder="1" applyAlignment="1">
      <alignment horizontal="left" vertical="top" wrapText="1"/>
    </xf>
    <xf numFmtId="0" fontId="28" fillId="0" borderId="86" xfId="42" applyFont="1" applyFill="1" applyBorder="1" applyAlignment="1">
      <alignment horizontal="left" vertical="top" wrapText="1"/>
    </xf>
    <xf numFmtId="0" fontId="19" fillId="35" borderId="62" xfId="42" applyFont="1" applyFill="1" applyBorder="1" applyAlignment="1">
      <alignment horizontal="left" vertical="top" wrapText="1"/>
    </xf>
    <xf numFmtId="0" fontId="28" fillId="35" borderId="59" xfId="42" applyFont="1" applyFill="1" applyBorder="1" applyAlignment="1">
      <alignment horizontal="left" vertical="top" wrapText="1"/>
    </xf>
    <xf numFmtId="0" fontId="20" fillId="35" borderId="81" xfId="42" applyFont="1" applyFill="1" applyBorder="1" applyAlignment="1">
      <alignment horizontal="left" vertical="top" wrapText="1"/>
    </xf>
    <xf numFmtId="0" fontId="30" fillId="35" borderId="81" xfId="42" applyFont="1" applyFill="1" applyBorder="1" applyAlignment="1">
      <alignment horizontal="left" vertical="top" wrapText="1"/>
    </xf>
    <xf numFmtId="0" fontId="19" fillId="0" borderId="35" xfId="42" applyFont="1" applyFill="1" applyBorder="1" applyAlignment="1">
      <alignment horizontal="left" vertical="top" wrapText="1"/>
    </xf>
    <xf numFmtId="0" fontId="19" fillId="0" borderId="87" xfId="42" applyFont="1" applyFill="1" applyBorder="1" applyAlignment="1">
      <alignment horizontal="left" vertical="top" wrapText="1"/>
    </xf>
    <xf numFmtId="0" fontId="19" fillId="35" borderId="82" xfId="42" applyFont="1" applyFill="1" applyBorder="1" applyAlignment="1">
      <alignment horizontal="left" vertical="top" wrapText="1"/>
    </xf>
    <xf numFmtId="0" fontId="20" fillId="0" borderId="75" xfId="42" applyFont="1" applyFill="1" applyBorder="1" applyAlignment="1">
      <alignment horizontal="left" vertical="top" wrapText="1"/>
    </xf>
    <xf numFmtId="0" fontId="20" fillId="35" borderId="79" xfId="42" applyFont="1" applyFill="1" applyBorder="1" applyAlignment="1">
      <alignment horizontal="left" vertical="top" wrapText="1"/>
    </xf>
    <xf numFmtId="0" fontId="20" fillId="35" borderId="49" xfId="42" applyFont="1" applyFill="1" applyBorder="1" applyAlignment="1">
      <alignment horizontal="left" vertical="top" wrapText="1"/>
    </xf>
    <xf numFmtId="0" fontId="28" fillId="35" borderId="62" xfId="42" applyFont="1" applyFill="1" applyBorder="1" applyAlignment="1">
      <alignment horizontal="left" vertical="top" wrapText="1"/>
    </xf>
    <xf numFmtId="0" fontId="21" fillId="35" borderId="62" xfId="42" applyFont="1" applyFill="1" applyBorder="1" applyAlignment="1">
      <alignment horizontal="left" vertical="top" wrapText="1"/>
    </xf>
    <xf numFmtId="0" fontId="19" fillId="35" borderId="59" xfId="42" applyFont="1" applyFill="1" applyBorder="1" applyAlignment="1">
      <alignment horizontal="left" vertical="top" wrapText="1"/>
    </xf>
    <xf numFmtId="0" fontId="19" fillId="35" borderId="65" xfId="42" applyFont="1" applyFill="1" applyBorder="1" applyAlignment="1">
      <alignment horizontal="left" vertical="top" wrapText="1"/>
    </xf>
    <xf numFmtId="0" fontId="20" fillId="35" borderId="80" xfId="42" applyFont="1" applyFill="1" applyBorder="1" applyAlignment="1">
      <alignment horizontal="left" vertical="top" wrapText="1"/>
    </xf>
    <xf numFmtId="0" fontId="32" fillId="35" borderId="81" xfId="42" applyFont="1" applyFill="1" applyBorder="1" applyAlignment="1">
      <alignment horizontal="left" vertical="top" wrapText="1"/>
    </xf>
    <xf numFmtId="0" fontId="19" fillId="0" borderId="83" xfId="42" applyFont="1" applyFill="1" applyBorder="1" applyAlignment="1">
      <alignment horizontal="left" vertical="top" wrapText="1"/>
    </xf>
    <xf numFmtId="0" fontId="19" fillId="35" borderId="45" xfId="42" applyNumberFormat="1" applyFont="1" applyFill="1" applyBorder="1" applyAlignment="1">
      <alignment horizontal="left" vertical="top"/>
    </xf>
    <xf numFmtId="0" fontId="19" fillId="35" borderId="84" xfId="42" applyFont="1" applyFill="1" applyBorder="1" applyAlignment="1">
      <alignment horizontal="left" vertical="top" wrapText="1"/>
    </xf>
    <xf numFmtId="0" fontId="21" fillId="35" borderId="82" xfId="42" applyFont="1" applyFill="1" applyBorder="1" applyAlignment="1">
      <alignment horizontal="left" vertical="top" wrapText="1"/>
    </xf>
    <xf numFmtId="0" fontId="28" fillId="0" borderId="82" xfId="42" applyFont="1" applyFill="1" applyBorder="1" applyAlignment="1">
      <alignment horizontal="left" vertical="top" wrapText="1"/>
    </xf>
    <xf numFmtId="0" fontId="21" fillId="0" borderId="82" xfId="42" applyFont="1" applyFill="1" applyBorder="1" applyAlignment="1">
      <alignment horizontal="left" vertical="top" wrapText="1"/>
    </xf>
    <xf numFmtId="0" fontId="20" fillId="35" borderId="66" xfId="42" applyFont="1" applyFill="1" applyBorder="1" applyAlignment="1">
      <alignment horizontal="left" vertical="top" wrapText="1"/>
    </xf>
    <xf numFmtId="0" fontId="20" fillId="35" borderId="88" xfId="42" applyFont="1" applyFill="1" applyBorder="1" applyAlignment="1">
      <alignment horizontal="left" vertical="top" wrapText="1"/>
    </xf>
    <xf numFmtId="0" fontId="20" fillId="35" borderId="75" xfId="42" applyFont="1" applyFill="1" applyBorder="1" applyAlignment="1">
      <alignment horizontal="left" vertical="top" wrapText="1"/>
    </xf>
    <xf numFmtId="0" fontId="20" fillId="0" borderId="88" xfId="42" applyFont="1" applyFill="1" applyBorder="1" applyAlignment="1">
      <alignment horizontal="left" vertical="top" wrapText="1"/>
    </xf>
    <xf numFmtId="0" fontId="32" fillId="35" borderId="21" xfId="42" applyFont="1" applyFill="1" applyBorder="1" applyAlignment="1">
      <alignment horizontal="left" vertical="top" wrapText="1"/>
    </xf>
    <xf numFmtId="0" fontId="19" fillId="35" borderId="68" xfId="42" applyFont="1" applyFill="1" applyBorder="1" applyAlignment="1">
      <alignment horizontal="left" vertical="top" wrapText="1"/>
    </xf>
    <xf numFmtId="0" fontId="19" fillId="0" borderId="44" xfId="42" applyFont="1" applyFill="1" applyBorder="1" applyAlignment="1">
      <alignment horizontal="left" vertical="top" wrapText="1"/>
    </xf>
    <xf numFmtId="0" fontId="28" fillId="35" borderId="44" xfId="42" applyFont="1" applyFill="1" applyBorder="1" applyAlignment="1">
      <alignment horizontal="left" vertical="top" wrapText="1"/>
    </xf>
    <xf numFmtId="0" fontId="20" fillId="35" borderId="51" xfId="42" applyFont="1" applyFill="1" applyBorder="1" applyAlignment="1">
      <alignment horizontal="left" vertical="top" wrapText="1"/>
    </xf>
    <xf numFmtId="0" fontId="24" fillId="0" borderId="90" xfId="42" applyNumberFormat="1" applyFont="1" applyFill="1" applyBorder="1" applyAlignment="1">
      <alignment horizontal="center" vertical="center" wrapText="1"/>
    </xf>
    <xf numFmtId="4" fontId="24" fillId="0" borderId="90" xfId="42" applyNumberFormat="1" applyFont="1" applyFill="1" applyBorder="1" applyAlignment="1">
      <alignment horizontal="right" vertical="center" wrapText="1"/>
    </xf>
    <xf numFmtId="49" fontId="24" fillId="0" borderId="90" xfId="42" applyNumberFormat="1" applyFont="1" applyFill="1" applyBorder="1" applyAlignment="1">
      <alignment horizontal="center" vertical="center" wrapText="1"/>
    </xf>
    <xf numFmtId="49" fontId="19" fillId="0" borderId="90" xfId="42" applyNumberFormat="1" applyFont="1" applyFill="1" applyBorder="1" applyAlignment="1">
      <alignment horizontal="center" vertical="center" wrapText="1"/>
    </xf>
    <xf numFmtId="49" fontId="24" fillId="0" borderId="91" xfId="42" applyNumberFormat="1" applyFont="1" applyFill="1" applyBorder="1" applyAlignment="1">
      <alignment horizontal="center" vertical="center" wrapText="1"/>
    </xf>
    <xf numFmtId="0" fontId="33" fillId="0" borderId="89" xfId="42" applyFont="1" applyFill="1" applyBorder="1" applyAlignment="1">
      <alignment horizontal="left" vertical="top" wrapText="1"/>
    </xf>
    <xf numFmtId="49" fontId="29" fillId="0" borderId="22" xfId="42" applyNumberFormat="1" applyFont="1" applyFill="1" applyBorder="1" applyAlignment="1">
      <alignment horizontal="center" vertical="center" wrapText="1"/>
    </xf>
    <xf numFmtId="49" fontId="33" fillId="0" borderId="91" xfId="42" applyNumberFormat="1" applyFont="1" applyFill="1" applyBorder="1" applyAlignment="1">
      <alignment horizontal="center" vertical="center" wrapText="1"/>
    </xf>
    <xf numFmtId="49" fontId="33" fillId="0" borderId="90" xfId="42" applyNumberFormat="1" applyFont="1" applyFill="1" applyBorder="1" applyAlignment="1">
      <alignment horizontal="center" vertical="center" wrapText="1"/>
    </xf>
    <xf numFmtId="0" fontId="20" fillId="0" borderId="92" xfId="42" applyFont="1" applyFill="1" applyBorder="1" applyAlignment="1">
      <alignment horizontal="left" vertical="top" wrapText="1"/>
    </xf>
    <xf numFmtId="0" fontId="19" fillId="0" borderId="93" xfId="42" applyFont="1" applyFill="1" applyBorder="1" applyAlignment="1">
      <alignment horizontal="left" vertical="top" wrapText="1"/>
    </xf>
    <xf numFmtId="0" fontId="19" fillId="0" borderId="94" xfId="42" applyNumberFormat="1" applyFont="1" applyFill="1" applyBorder="1" applyAlignment="1">
      <alignment horizontal="center" vertical="center" wrapText="1"/>
    </xf>
    <xf numFmtId="4" fontId="19" fillId="0" borderId="94" xfId="42" applyNumberFormat="1" applyFont="1" applyFill="1" applyBorder="1" applyAlignment="1">
      <alignment horizontal="right" vertical="center" wrapText="1"/>
    </xf>
    <xf numFmtId="49" fontId="19" fillId="0" borderId="94" xfId="42" applyNumberFormat="1" applyFont="1" applyFill="1" applyBorder="1" applyAlignment="1">
      <alignment horizontal="center" vertical="center" wrapText="1"/>
    </xf>
    <xf numFmtId="49" fontId="19" fillId="0" borderId="95" xfId="42" applyNumberFormat="1" applyFont="1" applyFill="1" applyBorder="1" applyAlignment="1">
      <alignment horizontal="center" vertical="center" wrapText="1"/>
    </xf>
    <xf numFmtId="49" fontId="24" fillId="0" borderId="95" xfId="42" applyNumberFormat="1" applyFont="1" applyFill="1" applyBorder="1" applyAlignment="1">
      <alignment horizontal="center" vertical="center" wrapText="1"/>
    </xf>
    <xf numFmtId="0" fontId="19" fillId="0" borderId="96" xfId="42" applyFont="1" applyFill="1" applyBorder="1" applyAlignment="1">
      <alignment horizontal="left" vertical="top" wrapText="1"/>
    </xf>
    <xf numFmtId="0" fontId="19" fillId="0" borderId="61" xfId="42" applyNumberFormat="1" applyFont="1" applyFill="1" applyBorder="1" applyAlignment="1">
      <alignment horizontal="center" vertical="center" wrapText="1"/>
    </xf>
    <xf numFmtId="4" fontId="19" fillId="0" borderId="61" xfId="42" applyNumberFormat="1" applyFont="1" applyFill="1" applyBorder="1" applyAlignment="1">
      <alignment horizontal="right" vertical="center" wrapText="1"/>
    </xf>
    <xf numFmtId="0" fontId="24" fillId="0" borderId="97" xfId="42" applyFont="1" applyFill="1" applyBorder="1" applyAlignment="1">
      <alignment horizontal="center" vertical="center" wrapText="1"/>
    </xf>
    <xf numFmtId="49" fontId="19" fillId="0" borderId="60" xfId="42" applyNumberFormat="1" applyFont="1" applyFill="1" applyBorder="1" applyAlignment="1">
      <alignment horizontal="center" vertical="center" wrapText="1"/>
    </xf>
    <xf numFmtId="49" fontId="24" fillId="0" borderId="60" xfId="42" applyNumberFormat="1" applyFont="1" applyFill="1" applyBorder="1" applyAlignment="1">
      <alignment horizontal="center" vertical="center" wrapText="1"/>
    </xf>
    <xf numFmtId="49" fontId="19" fillId="0" borderId="61" xfId="42" applyNumberFormat="1" applyFont="1" applyFill="1" applyBorder="1" applyAlignment="1">
      <alignment horizontal="center" vertical="center" wrapText="1"/>
    </xf>
    <xf numFmtId="0" fontId="20" fillId="36" borderId="36" xfId="42" applyNumberFormat="1" applyFont="1" applyFill="1" applyBorder="1" applyAlignment="1">
      <alignment horizontal="left" vertical="center"/>
    </xf>
    <xf numFmtId="0" fontId="20" fillId="36" borderId="0" xfId="42" applyNumberFormat="1" applyFont="1" applyFill="1" applyBorder="1" applyAlignment="1">
      <alignment horizontal="left" vertical="center"/>
    </xf>
    <xf numFmtId="0" fontId="20" fillId="36" borderId="35" xfId="42" applyNumberFormat="1" applyFont="1" applyFill="1" applyBorder="1" applyAlignment="1">
      <alignment horizontal="left" vertical="center"/>
    </xf>
    <xf numFmtId="0" fontId="19" fillId="0" borderId="0" xfId="42" applyNumberFormat="1" applyFont="1" applyBorder="1" applyAlignment="1">
      <alignment horizontal="left" wrapText="1"/>
    </xf>
    <xf numFmtId="0" fontId="20" fillId="0" borderId="26" xfId="42" applyNumberFormat="1" applyFont="1" applyBorder="1" applyAlignment="1">
      <alignment horizontal="center" vertical="center" wrapText="1"/>
    </xf>
    <xf numFmtId="0" fontId="26" fillId="34" borderId="25" xfId="42" applyNumberFormat="1" applyFont="1" applyFill="1" applyBorder="1" applyAlignment="1">
      <alignment vertical="center"/>
    </xf>
    <xf numFmtId="0" fontId="26" fillId="34" borderId="31" xfId="42" applyNumberFormat="1" applyFont="1" applyFill="1" applyBorder="1" applyAlignment="1">
      <alignment vertical="center"/>
    </xf>
    <xf numFmtId="0" fontId="26" fillId="36" borderId="42" xfId="42" applyNumberFormat="1" applyFont="1" applyFill="1" applyBorder="1" applyAlignment="1">
      <alignment vertical="center"/>
    </xf>
    <xf numFmtId="0" fontId="26" fillId="36" borderId="33" xfId="42" applyNumberFormat="1" applyFont="1" applyFill="1" applyBorder="1" applyAlignment="1">
      <alignment vertical="center"/>
    </xf>
    <xf numFmtId="0" fontId="26" fillId="36" borderId="0" xfId="42" applyNumberFormat="1" applyFont="1" applyFill="1" applyBorder="1" applyAlignment="1">
      <alignment vertical="center"/>
    </xf>
    <xf numFmtId="0" fontId="26" fillId="36" borderId="35" xfId="42" applyNumberFormat="1" applyFont="1" applyFill="1" applyBorder="1" applyAlignment="1">
      <alignment vertical="center"/>
    </xf>
    <xf numFmtId="0" fontId="26" fillId="34" borderId="46" xfId="42" applyNumberFormat="1" applyFont="1" applyFill="1" applyBorder="1" applyAlignment="1">
      <alignment horizontal="center" vertical="center"/>
    </xf>
    <xf numFmtId="0" fontId="26" fillId="34" borderId="45" xfId="42" applyNumberFormat="1" applyFont="1" applyFill="1" applyBorder="1" applyAlignment="1">
      <alignment horizontal="center" vertical="center"/>
    </xf>
    <xf numFmtId="0" fontId="26" fillId="36" borderId="67" xfId="42" applyNumberFormat="1" applyFont="1" applyFill="1" applyBorder="1" applyAlignment="1">
      <alignment horizontal="center" vertical="center"/>
    </xf>
    <xf numFmtId="0" fontId="26" fillId="36" borderId="68" xfId="42" applyNumberFormat="1" applyFont="1" applyFill="1" applyBorder="1" applyAlignment="1">
      <alignment horizontal="center" vertical="center"/>
    </xf>
    <xf numFmtId="0" fontId="20" fillId="36" borderId="43" xfId="42" applyNumberFormat="1" applyFont="1" applyFill="1" applyBorder="1" applyAlignment="1">
      <alignment horizontal="left" vertical="center"/>
    </xf>
    <xf numFmtId="0" fontId="20" fillId="36" borderId="42" xfId="42" applyNumberFormat="1" applyFont="1" applyFill="1" applyBorder="1" applyAlignment="1">
      <alignment horizontal="left" vertical="center"/>
    </xf>
    <xf numFmtId="0" fontId="20" fillId="36" borderId="33" xfId="42" applyNumberFormat="1" applyFont="1" applyFill="1" applyBorder="1" applyAlignment="1">
      <alignment horizontal="left" vertical="center"/>
    </xf>
    <xf numFmtId="0" fontId="20" fillId="36" borderId="12" xfId="42" applyNumberFormat="1" applyFont="1" applyFill="1" applyBorder="1" applyAlignment="1">
      <alignment horizontal="left" vertical="center"/>
    </xf>
    <xf numFmtId="0" fontId="20" fillId="36" borderId="11" xfId="42" applyNumberFormat="1" applyFont="1" applyFill="1" applyBorder="1" applyAlignment="1">
      <alignment horizontal="left" vertical="center"/>
    </xf>
    <xf numFmtId="0" fontId="20" fillId="36" borderId="10" xfId="42" applyNumberFormat="1" applyFont="1" applyFill="1" applyBorder="1" applyAlignment="1">
      <alignment horizontal="left" vertical="center"/>
    </xf>
    <xf numFmtId="0" fontId="20" fillId="36" borderId="46" xfId="42" applyNumberFormat="1" applyFont="1" applyFill="1" applyBorder="1" applyAlignment="1">
      <alignment horizontal="left" vertical="center"/>
    </xf>
    <xf numFmtId="0" fontId="20" fillId="36" borderId="45" xfId="42" applyNumberFormat="1" applyFont="1" applyFill="1" applyBorder="1" applyAlignment="1">
      <alignment horizontal="left" vertic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6"/>
  <sheetViews>
    <sheetView tabSelected="1" topLeftCell="A2" zoomScale="80" zoomScaleNormal="80" zoomScaleSheetLayoutView="80" workbookViewId="0">
      <selection activeCell="A2" sqref="A2:K2"/>
    </sheetView>
  </sheetViews>
  <sheetFormatPr defaultColWidth="14.42578125" defaultRowHeight="15.75" customHeight="1" x14ac:dyDescent="0.25"/>
  <cols>
    <col min="1" max="1" width="18.140625" style="353" customWidth="1"/>
    <col min="2" max="2" width="60.42578125" style="354" customWidth="1"/>
    <col min="3" max="3" width="13.28515625" style="355" customWidth="1"/>
    <col min="4" max="4" width="19" style="356" customWidth="1"/>
    <col min="5" max="5" width="18.7109375" style="357" bestFit="1" customWidth="1"/>
    <col min="6" max="6" width="17.5703125" style="358" customWidth="1"/>
    <col min="7" max="7" width="10.85546875" style="358" customWidth="1"/>
    <col min="8" max="8" width="13.140625" style="359" customWidth="1"/>
    <col min="9" max="9" width="17.5703125" style="360" customWidth="1"/>
    <col min="10" max="10" width="10.5703125" style="1" customWidth="1"/>
    <col min="11" max="11" width="19" style="1" customWidth="1"/>
    <col min="12" max="16384" width="14.42578125" style="1"/>
  </cols>
  <sheetData>
    <row r="1" spans="1:11" s="10" customFormat="1" ht="6.75" hidden="1" customHeight="1" x14ac:dyDescent="0.25">
      <c r="A1" s="11"/>
      <c r="B1" s="12"/>
      <c r="C1" s="13"/>
      <c r="D1" s="14"/>
      <c r="E1" s="15"/>
      <c r="F1" s="16"/>
      <c r="G1" s="16"/>
      <c r="H1" s="16"/>
      <c r="I1" s="17"/>
      <c r="J1" s="16"/>
    </row>
    <row r="2" spans="1:11" s="9" customFormat="1" ht="50.25" customHeight="1" x14ac:dyDescent="0.25">
      <c r="A2" s="516" t="s">
        <v>938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</row>
    <row r="3" spans="1:11" ht="29.25" customHeight="1" x14ac:dyDescent="0.25">
      <c r="A3" s="517" t="s">
        <v>735</v>
      </c>
      <c r="B3" s="517"/>
      <c r="C3" s="517"/>
      <c r="D3" s="517"/>
      <c r="E3" s="517"/>
      <c r="F3" s="517"/>
      <c r="G3" s="517"/>
      <c r="H3" s="517"/>
      <c r="I3" s="517"/>
      <c r="J3" s="517"/>
    </row>
    <row r="4" spans="1:11" ht="66.75" customHeight="1" x14ac:dyDescent="0.25">
      <c r="A4" s="18" t="s">
        <v>430</v>
      </c>
      <c r="B4" s="18" t="s">
        <v>429</v>
      </c>
      <c r="C4" s="19" t="s">
        <v>428</v>
      </c>
      <c r="D4" s="20" t="s">
        <v>427</v>
      </c>
      <c r="E4" s="20" t="s">
        <v>426</v>
      </c>
      <c r="F4" s="21" t="s">
        <v>425</v>
      </c>
      <c r="G4" s="22" t="s">
        <v>424</v>
      </c>
      <c r="H4" s="22" t="s">
        <v>423</v>
      </c>
      <c r="I4" s="23" t="s">
        <v>422</v>
      </c>
      <c r="J4" s="22" t="s">
        <v>421</v>
      </c>
      <c r="K4" s="24" t="s">
        <v>420</v>
      </c>
    </row>
    <row r="5" spans="1:11" s="8" customFormat="1" ht="15.75" customHeight="1" x14ac:dyDescent="0.25">
      <c r="A5" s="25" t="s">
        <v>419</v>
      </c>
      <c r="B5" s="26">
        <v>2</v>
      </c>
      <c r="C5" s="27">
        <v>3</v>
      </c>
      <c r="D5" s="28">
        <v>4</v>
      </c>
      <c r="E5" s="25">
        <v>5</v>
      </c>
      <c r="F5" s="25">
        <v>6</v>
      </c>
      <c r="G5" s="28">
        <v>7</v>
      </c>
      <c r="H5" s="28">
        <v>8</v>
      </c>
      <c r="I5" s="29">
        <v>9</v>
      </c>
      <c r="J5" s="28">
        <v>10</v>
      </c>
      <c r="K5" s="30">
        <v>11</v>
      </c>
    </row>
    <row r="6" spans="1:11" s="7" customFormat="1" ht="24" customHeight="1" x14ac:dyDescent="0.25">
      <c r="A6" s="31" t="s">
        <v>418</v>
      </c>
      <c r="B6" s="32"/>
      <c r="C6" s="33"/>
      <c r="D6" s="34"/>
      <c r="E6" s="34"/>
      <c r="F6" s="35"/>
      <c r="G6" s="35"/>
      <c r="H6" s="35"/>
      <c r="I6" s="36"/>
      <c r="J6" s="518"/>
      <c r="K6" s="519"/>
    </row>
    <row r="7" spans="1:11" s="7" customFormat="1" ht="24" customHeight="1" x14ac:dyDescent="0.25">
      <c r="A7" s="37" t="s">
        <v>417</v>
      </c>
      <c r="B7" s="38"/>
      <c r="C7" s="39"/>
      <c r="D7" s="40"/>
      <c r="E7" s="40"/>
      <c r="F7" s="41"/>
      <c r="G7" s="41"/>
      <c r="H7" s="41"/>
      <c r="I7" s="42"/>
      <c r="J7" s="520"/>
      <c r="K7" s="521"/>
    </row>
    <row r="8" spans="1:11" s="7" customFormat="1" ht="31.5" customHeight="1" x14ac:dyDescent="0.25">
      <c r="A8" s="436" t="s">
        <v>416</v>
      </c>
      <c r="B8" s="430" t="s">
        <v>415</v>
      </c>
      <c r="C8" s="43">
        <v>71240000</v>
      </c>
      <c r="D8" s="44">
        <v>216000</v>
      </c>
      <c r="E8" s="44">
        <v>270000</v>
      </c>
      <c r="F8" s="45" t="s">
        <v>32</v>
      </c>
      <c r="G8" s="46" t="s">
        <v>6</v>
      </c>
      <c r="H8" s="46" t="s">
        <v>5</v>
      </c>
      <c r="I8" s="47" t="s">
        <v>4</v>
      </c>
      <c r="J8" s="48" t="s">
        <v>3</v>
      </c>
      <c r="K8" s="49" t="s">
        <v>149</v>
      </c>
    </row>
    <row r="9" spans="1:11" s="7" customFormat="1" ht="31.5" customHeight="1" x14ac:dyDescent="0.25">
      <c r="A9" s="50" t="s">
        <v>431</v>
      </c>
      <c r="B9" s="431"/>
      <c r="C9" s="51"/>
      <c r="D9" s="52">
        <v>108000</v>
      </c>
      <c r="E9" s="52">
        <v>135000</v>
      </c>
      <c r="F9" s="30"/>
      <c r="G9" s="30"/>
      <c r="H9" s="30"/>
      <c r="I9" s="53"/>
      <c r="J9" s="30"/>
      <c r="K9" s="30"/>
    </row>
    <row r="10" spans="1:11" s="7" customFormat="1" ht="31.5" customHeight="1" x14ac:dyDescent="0.25">
      <c r="A10" s="50" t="s">
        <v>618</v>
      </c>
      <c r="B10" s="431"/>
      <c r="C10" s="51"/>
      <c r="D10" s="52"/>
      <c r="E10" s="52"/>
      <c r="F10" s="30"/>
      <c r="G10" s="30"/>
      <c r="H10" s="30"/>
      <c r="I10" s="53"/>
      <c r="J10" s="30" t="s">
        <v>124</v>
      </c>
      <c r="K10" s="30" t="s">
        <v>716</v>
      </c>
    </row>
    <row r="11" spans="1:11" s="7" customFormat="1" ht="31.5" customHeight="1" x14ac:dyDescent="0.25">
      <c r="A11" s="437" t="s">
        <v>414</v>
      </c>
      <c r="B11" s="432" t="s">
        <v>413</v>
      </c>
      <c r="C11" s="43">
        <v>71240000</v>
      </c>
      <c r="D11" s="54">
        <v>25000</v>
      </c>
      <c r="E11" s="54">
        <v>31250</v>
      </c>
      <c r="F11" s="55" t="s">
        <v>7</v>
      </c>
      <c r="G11" s="56" t="s">
        <v>6</v>
      </c>
      <c r="H11" s="57" t="s">
        <v>5</v>
      </c>
      <c r="I11" s="58" t="s">
        <v>4</v>
      </c>
      <c r="J11" s="57" t="s">
        <v>3</v>
      </c>
      <c r="K11" s="55" t="s">
        <v>13</v>
      </c>
    </row>
    <row r="12" spans="1:11" s="7" customFormat="1" ht="31.5" customHeight="1" x14ac:dyDescent="0.25">
      <c r="A12" s="59" t="s">
        <v>412</v>
      </c>
      <c r="B12" s="433" t="s">
        <v>411</v>
      </c>
      <c r="C12" s="51">
        <v>71240000</v>
      </c>
      <c r="D12" s="60">
        <v>26500</v>
      </c>
      <c r="E12" s="60">
        <v>33125</v>
      </c>
      <c r="F12" s="61" t="s">
        <v>410</v>
      </c>
      <c r="G12" s="30" t="s">
        <v>6</v>
      </c>
      <c r="H12" s="62" t="s">
        <v>5</v>
      </c>
      <c r="I12" s="63" t="s">
        <v>4</v>
      </c>
      <c r="J12" s="64" t="s">
        <v>3</v>
      </c>
      <c r="K12" s="64" t="s">
        <v>409</v>
      </c>
    </row>
    <row r="13" spans="1:11" s="7" customFormat="1" ht="31.5" customHeight="1" x14ac:dyDescent="0.25">
      <c r="A13" s="50" t="s">
        <v>431</v>
      </c>
      <c r="B13" s="433"/>
      <c r="C13" s="51"/>
      <c r="D13" s="52">
        <v>24800</v>
      </c>
      <c r="E13" s="52">
        <v>31000</v>
      </c>
      <c r="F13" s="65"/>
      <c r="G13" s="30"/>
      <c r="H13" s="30"/>
      <c r="I13" s="53"/>
      <c r="J13" s="30" t="s">
        <v>113</v>
      </c>
      <c r="K13" s="30" t="s">
        <v>580</v>
      </c>
    </row>
    <row r="14" spans="1:11" s="7" customFormat="1" ht="47.25" x14ac:dyDescent="0.25">
      <c r="A14" s="50" t="s">
        <v>439</v>
      </c>
      <c r="B14" s="433" t="s">
        <v>440</v>
      </c>
      <c r="C14" s="51">
        <v>71240000</v>
      </c>
      <c r="D14" s="52">
        <v>6000</v>
      </c>
      <c r="E14" s="52">
        <v>7500</v>
      </c>
      <c r="F14" s="65" t="s">
        <v>7</v>
      </c>
      <c r="G14" s="30" t="s">
        <v>6</v>
      </c>
      <c r="H14" s="30" t="s">
        <v>5</v>
      </c>
      <c r="I14" s="53" t="s">
        <v>4</v>
      </c>
      <c r="J14" s="30" t="s">
        <v>3</v>
      </c>
      <c r="K14" s="65" t="s">
        <v>443</v>
      </c>
    </row>
    <row r="15" spans="1:11" s="7" customFormat="1" ht="47.25" x14ac:dyDescent="0.25">
      <c r="A15" s="50" t="s">
        <v>710</v>
      </c>
      <c r="B15" s="433" t="s">
        <v>709</v>
      </c>
      <c r="C15" s="51">
        <v>71355000</v>
      </c>
      <c r="D15" s="52">
        <v>16000</v>
      </c>
      <c r="E15" s="52">
        <v>20000</v>
      </c>
      <c r="F15" s="65" t="s">
        <v>7</v>
      </c>
      <c r="G15" s="30" t="s">
        <v>6</v>
      </c>
      <c r="H15" s="30" t="s">
        <v>5</v>
      </c>
      <c r="I15" s="53" t="s">
        <v>4</v>
      </c>
      <c r="J15" s="30" t="s">
        <v>196</v>
      </c>
      <c r="K15" s="65" t="s">
        <v>239</v>
      </c>
    </row>
    <row r="16" spans="1:11" s="7" customFormat="1" ht="47.25" x14ac:dyDescent="0.25">
      <c r="A16" s="50" t="s">
        <v>711</v>
      </c>
      <c r="B16" s="433" t="s">
        <v>721</v>
      </c>
      <c r="C16" s="51">
        <v>71320000</v>
      </c>
      <c r="D16" s="52">
        <v>32000</v>
      </c>
      <c r="E16" s="52">
        <v>40000</v>
      </c>
      <c r="F16" s="67" t="s">
        <v>32</v>
      </c>
      <c r="G16" s="46" t="s">
        <v>6</v>
      </c>
      <c r="H16" s="46" t="s">
        <v>5</v>
      </c>
      <c r="I16" s="47" t="s">
        <v>4</v>
      </c>
      <c r="J16" s="65" t="s">
        <v>333</v>
      </c>
      <c r="K16" s="65" t="s">
        <v>239</v>
      </c>
    </row>
    <row r="17" spans="1:11" s="7" customFormat="1" ht="47.25" x14ac:dyDescent="0.25">
      <c r="A17" s="50" t="s">
        <v>712</v>
      </c>
      <c r="B17" s="434" t="s">
        <v>719</v>
      </c>
      <c r="C17" s="51">
        <v>71530000</v>
      </c>
      <c r="D17" s="60">
        <v>5200</v>
      </c>
      <c r="E17" s="60">
        <v>6500</v>
      </c>
      <c r="F17" s="65" t="s">
        <v>7</v>
      </c>
      <c r="G17" s="30" t="s">
        <v>6</v>
      </c>
      <c r="H17" s="30" t="s">
        <v>5</v>
      </c>
      <c r="I17" s="53" t="s">
        <v>4</v>
      </c>
      <c r="J17" s="65" t="s">
        <v>54</v>
      </c>
      <c r="K17" s="65" t="s">
        <v>553</v>
      </c>
    </row>
    <row r="18" spans="1:11" s="7" customFormat="1" ht="31.5" x14ac:dyDescent="0.25">
      <c r="A18" s="438" t="s">
        <v>737</v>
      </c>
      <c r="B18" s="435" t="s">
        <v>869</v>
      </c>
      <c r="C18" s="113"/>
      <c r="D18" s="391">
        <v>6500</v>
      </c>
      <c r="E18" s="391">
        <v>8125</v>
      </c>
      <c r="F18" s="120"/>
      <c r="G18" s="115"/>
      <c r="H18" s="115"/>
      <c r="I18" s="116"/>
      <c r="J18" s="120"/>
      <c r="K18" s="120"/>
    </row>
    <row r="19" spans="1:11" s="7" customFormat="1" ht="47.25" x14ac:dyDescent="0.25">
      <c r="A19" s="50" t="s">
        <v>713</v>
      </c>
      <c r="B19" s="433" t="s">
        <v>717</v>
      </c>
      <c r="C19" s="51">
        <v>71355000</v>
      </c>
      <c r="D19" s="52">
        <v>24000</v>
      </c>
      <c r="E19" s="52">
        <v>30000</v>
      </c>
      <c r="F19" s="65" t="s">
        <v>7</v>
      </c>
      <c r="G19" s="30" t="s">
        <v>6</v>
      </c>
      <c r="H19" s="30" t="s">
        <v>5</v>
      </c>
      <c r="I19" s="53" t="s">
        <v>4</v>
      </c>
      <c r="J19" s="65" t="s">
        <v>196</v>
      </c>
      <c r="K19" s="65" t="s">
        <v>239</v>
      </c>
    </row>
    <row r="20" spans="1:11" s="7" customFormat="1" ht="47.25" x14ac:dyDescent="0.25">
      <c r="A20" s="375" t="s">
        <v>878</v>
      </c>
      <c r="B20" s="435" t="s">
        <v>879</v>
      </c>
      <c r="C20" s="364">
        <v>71320000</v>
      </c>
      <c r="D20" s="377">
        <v>160000</v>
      </c>
      <c r="E20" s="377">
        <v>200000</v>
      </c>
      <c r="F20" s="374" t="s">
        <v>32</v>
      </c>
      <c r="G20" s="362" t="s">
        <v>6</v>
      </c>
      <c r="H20" s="362" t="s">
        <v>5</v>
      </c>
      <c r="I20" s="365" t="s">
        <v>4</v>
      </c>
      <c r="J20" s="374" t="s">
        <v>196</v>
      </c>
      <c r="K20" s="374" t="s">
        <v>880</v>
      </c>
    </row>
    <row r="21" spans="1:11" s="7" customFormat="1" ht="24" customHeight="1" x14ac:dyDescent="0.25">
      <c r="A21" s="68" t="s">
        <v>408</v>
      </c>
      <c r="B21" s="69"/>
      <c r="C21" s="70"/>
      <c r="D21" s="71">
        <f>SUM(D9:D11,D13:D16,D18:D20)</f>
        <v>402300</v>
      </c>
      <c r="E21" s="71">
        <f>SUM(E9:E11,E13:E16,E18:E20)</f>
        <v>502875</v>
      </c>
      <c r="F21" s="72"/>
      <c r="G21" s="72"/>
      <c r="H21" s="72"/>
      <c r="I21" s="73"/>
      <c r="J21" s="522"/>
      <c r="K21" s="523"/>
    </row>
    <row r="22" spans="1:11" s="7" customFormat="1" ht="24" customHeight="1" x14ac:dyDescent="0.25">
      <c r="A22" s="31" t="s">
        <v>407</v>
      </c>
      <c r="B22" s="74"/>
      <c r="C22" s="75"/>
      <c r="D22" s="76">
        <f>SUM(D21)</f>
        <v>402300</v>
      </c>
      <c r="E22" s="76">
        <f>SUM(E21)</f>
        <v>502875</v>
      </c>
      <c r="F22" s="77"/>
      <c r="G22" s="77"/>
      <c r="H22" s="77"/>
      <c r="I22" s="78"/>
      <c r="J22" s="77"/>
      <c r="K22" s="79"/>
    </row>
    <row r="23" spans="1:11" s="7" customFormat="1" ht="17.25" customHeight="1" x14ac:dyDescent="0.25">
      <c r="A23" s="80"/>
      <c r="B23" s="81"/>
      <c r="C23" s="82"/>
      <c r="D23" s="83"/>
      <c r="E23" s="83"/>
      <c r="F23" s="84"/>
      <c r="G23" s="84"/>
      <c r="H23" s="84"/>
      <c r="I23" s="85"/>
      <c r="J23" s="84"/>
      <c r="K23" s="86"/>
    </row>
    <row r="24" spans="1:11" s="3" customFormat="1" ht="24" customHeight="1" x14ac:dyDescent="0.25">
      <c r="A24" s="31" t="s">
        <v>406</v>
      </c>
      <c r="B24" s="87"/>
      <c r="C24" s="75"/>
      <c r="D24" s="76"/>
      <c r="E24" s="76"/>
      <c r="F24" s="88"/>
      <c r="G24" s="88"/>
      <c r="H24" s="88"/>
      <c r="I24" s="89"/>
      <c r="J24" s="524"/>
      <c r="K24" s="525"/>
    </row>
    <row r="25" spans="1:11" s="3" customFormat="1" ht="24" customHeight="1" x14ac:dyDescent="0.25">
      <c r="A25" s="429" t="s">
        <v>405</v>
      </c>
      <c r="B25" s="91"/>
      <c r="C25" s="92"/>
      <c r="D25" s="93"/>
      <c r="E25" s="93"/>
      <c r="F25" s="94"/>
      <c r="G25" s="94"/>
      <c r="H25" s="94"/>
      <c r="I25" s="95"/>
      <c r="J25" s="526"/>
      <c r="K25" s="527"/>
    </row>
    <row r="26" spans="1:11" s="4" customFormat="1" ht="31.5" customHeight="1" x14ac:dyDescent="0.25">
      <c r="A26" s="442" t="s">
        <v>404</v>
      </c>
      <c r="B26" s="439" t="s">
        <v>403</v>
      </c>
      <c r="C26" s="27">
        <v>45233120</v>
      </c>
      <c r="D26" s="97">
        <v>651500</v>
      </c>
      <c r="E26" s="97">
        <v>814375</v>
      </c>
      <c r="F26" s="25" t="s">
        <v>32</v>
      </c>
      <c r="G26" s="28" t="s">
        <v>6</v>
      </c>
      <c r="H26" s="28" t="s">
        <v>5</v>
      </c>
      <c r="I26" s="29" t="s">
        <v>4</v>
      </c>
      <c r="J26" s="28" t="s">
        <v>240</v>
      </c>
      <c r="K26" s="25" t="s">
        <v>398</v>
      </c>
    </row>
    <row r="27" spans="1:11" s="4" customFormat="1" ht="31.5" customHeight="1" x14ac:dyDescent="0.25">
      <c r="A27" s="443" t="s">
        <v>402</v>
      </c>
      <c r="B27" s="439" t="s">
        <v>401</v>
      </c>
      <c r="C27" s="27">
        <v>71521000</v>
      </c>
      <c r="D27" s="97">
        <v>7000</v>
      </c>
      <c r="E27" s="97">
        <v>8750</v>
      </c>
      <c r="F27" s="25" t="s">
        <v>7</v>
      </c>
      <c r="G27" s="28" t="s">
        <v>6</v>
      </c>
      <c r="H27" s="28" t="s">
        <v>5</v>
      </c>
      <c r="I27" s="29" t="s">
        <v>4</v>
      </c>
      <c r="J27" s="28" t="s">
        <v>333</v>
      </c>
      <c r="K27" s="25" t="s">
        <v>398</v>
      </c>
    </row>
    <row r="28" spans="1:11" s="4" customFormat="1" ht="31.5" customHeight="1" x14ac:dyDescent="0.25">
      <c r="A28" s="443" t="s">
        <v>400</v>
      </c>
      <c r="B28" s="439" t="s">
        <v>399</v>
      </c>
      <c r="C28" s="27">
        <v>71355000</v>
      </c>
      <c r="D28" s="97">
        <v>5500</v>
      </c>
      <c r="E28" s="97">
        <v>6875</v>
      </c>
      <c r="F28" s="25" t="s">
        <v>7</v>
      </c>
      <c r="G28" s="28" t="s">
        <v>6</v>
      </c>
      <c r="H28" s="28" t="s">
        <v>5</v>
      </c>
      <c r="I28" s="29" t="s">
        <v>4</v>
      </c>
      <c r="J28" s="28" t="s">
        <v>333</v>
      </c>
      <c r="K28" s="25" t="s">
        <v>398</v>
      </c>
    </row>
    <row r="29" spans="1:11" s="4" customFormat="1" ht="47.25" customHeight="1" x14ac:dyDescent="0.25">
      <c r="A29" s="443" t="s">
        <v>397</v>
      </c>
      <c r="B29" s="439" t="s">
        <v>396</v>
      </c>
      <c r="C29" s="27">
        <v>71320000</v>
      </c>
      <c r="D29" s="97">
        <v>15000</v>
      </c>
      <c r="E29" s="97">
        <v>18750</v>
      </c>
      <c r="F29" s="25" t="s">
        <v>7</v>
      </c>
      <c r="G29" s="28" t="s">
        <v>6</v>
      </c>
      <c r="H29" s="28" t="s">
        <v>5</v>
      </c>
      <c r="I29" s="29" t="s">
        <v>4</v>
      </c>
      <c r="J29" s="28" t="s">
        <v>20</v>
      </c>
      <c r="K29" s="25" t="s">
        <v>395</v>
      </c>
    </row>
    <row r="30" spans="1:11" s="4" customFormat="1" ht="47.25" x14ac:dyDescent="0.25">
      <c r="A30" s="443" t="s">
        <v>394</v>
      </c>
      <c r="B30" s="439" t="s">
        <v>393</v>
      </c>
      <c r="C30" s="27">
        <v>45211360</v>
      </c>
      <c r="D30" s="97">
        <v>465000</v>
      </c>
      <c r="E30" s="97">
        <v>581250</v>
      </c>
      <c r="F30" s="25" t="s">
        <v>32</v>
      </c>
      <c r="G30" s="28" t="s">
        <v>6</v>
      </c>
      <c r="H30" s="28" t="s">
        <v>5</v>
      </c>
      <c r="I30" s="29" t="s">
        <v>4</v>
      </c>
      <c r="J30" s="28" t="s">
        <v>124</v>
      </c>
      <c r="K30" s="25" t="s">
        <v>392</v>
      </c>
    </row>
    <row r="31" spans="1:11" s="4" customFormat="1" ht="47.25" x14ac:dyDescent="0.25">
      <c r="A31" s="443" t="s">
        <v>391</v>
      </c>
      <c r="B31" s="439" t="s">
        <v>390</v>
      </c>
      <c r="C31" s="27">
        <v>45211360</v>
      </c>
      <c r="D31" s="97">
        <v>403200</v>
      </c>
      <c r="E31" s="97">
        <v>504000</v>
      </c>
      <c r="F31" s="25" t="s">
        <v>32</v>
      </c>
      <c r="G31" s="28" t="s">
        <v>6</v>
      </c>
      <c r="H31" s="28" t="s">
        <v>5</v>
      </c>
      <c r="I31" s="29" t="s">
        <v>4</v>
      </c>
      <c r="J31" s="28" t="s">
        <v>20</v>
      </c>
      <c r="K31" s="25" t="s">
        <v>389</v>
      </c>
    </row>
    <row r="32" spans="1:11" s="4" customFormat="1" ht="47.25" x14ac:dyDescent="0.25">
      <c r="A32" s="443" t="s">
        <v>388</v>
      </c>
      <c r="B32" s="439" t="s">
        <v>387</v>
      </c>
      <c r="C32" s="27">
        <v>71320000</v>
      </c>
      <c r="D32" s="97">
        <v>18400</v>
      </c>
      <c r="E32" s="97">
        <v>23000</v>
      </c>
      <c r="F32" s="25" t="s">
        <v>7</v>
      </c>
      <c r="G32" s="28" t="s">
        <v>6</v>
      </c>
      <c r="H32" s="28" t="s">
        <v>5</v>
      </c>
      <c r="I32" s="29" t="s">
        <v>4</v>
      </c>
      <c r="J32" s="98" t="s">
        <v>3</v>
      </c>
      <c r="K32" s="99" t="s">
        <v>386</v>
      </c>
    </row>
    <row r="33" spans="1:11" s="4" customFormat="1" ht="31.5" x14ac:dyDescent="0.25">
      <c r="A33" s="443" t="s">
        <v>618</v>
      </c>
      <c r="B33" s="439"/>
      <c r="C33" s="100"/>
      <c r="D33" s="101"/>
      <c r="E33" s="101"/>
      <c r="F33" s="102"/>
      <c r="G33" s="103"/>
      <c r="H33" s="103"/>
      <c r="I33" s="104"/>
      <c r="J33" s="103" t="s">
        <v>54</v>
      </c>
      <c r="K33" s="102" t="s">
        <v>245</v>
      </c>
    </row>
    <row r="34" spans="1:11" s="4" customFormat="1" ht="31.5" customHeight="1" x14ac:dyDescent="0.25">
      <c r="A34" s="443" t="s">
        <v>385</v>
      </c>
      <c r="B34" s="439" t="s">
        <v>384</v>
      </c>
      <c r="C34" s="27">
        <v>71320000</v>
      </c>
      <c r="D34" s="97">
        <v>16000</v>
      </c>
      <c r="E34" s="97">
        <v>20000</v>
      </c>
      <c r="F34" s="25" t="s">
        <v>7</v>
      </c>
      <c r="G34" s="28" t="s">
        <v>6</v>
      </c>
      <c r="H34" s="28" t="s">
        <v>5</v>
      </c>
      <c r="I34" s="29" t="s">
        <v>4</v>
      </c>
      <c r="J34" s="28" t="s">
        <v>20</v>
      </c>
      <c r="K34" s="25" t="s">
        <v>383</v>
      </c>
    </row>
    <row r="35" spans="1:11" s="4" customFormat="1" ht="48" customHeight="1" x14ac:dyDescent="0.25">
      <c r="A35" s="443" t="s">
        <v>382</v>
      </c>
      <c r="B35" s="439" t="s">
        <v>381</v>
      </c>
      <c r="C35" s="27">
        <v>79822500</v>
      </c>
      <c r="D35" s="97">
        <f>SUM(D36:D37)</f>
        <v>11200</v>
      </c>
      <c r="E35" s="97">
        <f>SUM(E36:E37)</f>
        <v>14000</v>
      </c>
      <c r="F35" s="25" t="s">
        <v>7</v>
      </c>
      <c r="G35" s="28" t="s">
        <v>176</v>
      </c>
      <c r="H35" s="28" t="s">
        <v>5</v>
      </c>
      <c r="I35" s="29" t="s">
        <v>4</v>
      </c>
      <c r="J35" s="28" t="s">
        <v>117</v>
      </c>
      <c r="K35" s="25" t="s">
        <v>380</v>
      </c>
    </row>
    <row r="36" spans="1:11" s="4" customFormat="1" ht="31.5" customHeight="1" x14ac:dyDescent="0.25">
      <c r="A36" s="443"/>
      <c r="B36" s="439" t="s">
        <v>379</v>
      </c>
      <c r="C36" s="27"/>
      <c r="D36" s="97">
        <v>1600</v>
      </c>
      <c r="E36" s="97">
        <v>2000</v>
      </c>
      <c r="F36" s="25"/>
      <c r="G36" s="28"/>
      <c r="H36" s="28"/>
      <c r="I36" s="29"/>
      <c r="J36" s="28"/>
      <c r="K36" s="25"/>
    </row>
    <row r="37" spans="1:11" s="4" customFormat="1" ht="31.5" customHeight="1" x14ac:dyDescent="0.25">
      <c r="A37" s="443"/>
      <c r="B37" s="439" t="s">
        <v>378</v>
      </c>
      <c r="C37" s="27"/>
      <c r="D37" s="97">
        <v>9600</v>
      </c>
      <c r="E37" s="97">
        <v>12000</v>
      </c>
      <c r="F37" s="25"/>
      <c r="G37" s="28"/>
      <c r="H37" s="28"/>
      <c r="I37" s="29"/>
      <c r="J37" s="28"/>
      <c r="K37" s="25"/>
    </row>
    <row r="38" spans="1:11" s="4" customFormat="1" ht="31.5" customHeight="1" x14ac:dyDescent="0.25">
      <c r="A38" s="443" t="s">
        <v>377</v>
      </c>
      <c r="B38" s="439" t="s">
        <v>376</v>
      </c>
      <c r="C38" s="27">
        <v>71355000</v>
      </c>
      <c r="D38" s="97">
        <v>5000</v>
      </c>
      <c r="E38" s="97">
        <v>6250</v>
      </c>
      <c r="F38" s="25" t="s">
        <v>7</v>
      </c>
      <c r="G38" s="28" t="s">
        <v>6</v>
      </c>
      <c r="H38" s="28" t="s">
        <v>5</v>
      </c>
      <c r="I38" s="29" t="s">
        <v>4</v>
      </c>
      <c r="J38" s="28" t="s">
        <v>196</v>
      </c>
      <c r="K38" s="25" t="s">
        <v>330</v>
      </c>
    </row>
    <row r="39" spans="1:11" s="4" customFormat="1" ht="31.5" customHeight="1" x14ac:dyDescent="0.25">
      <c r="A39" s="443" t="s">
        <v>375</v>
      </c>
      <c r="B39" s="439" t="s">
        <v>374</v>
      </c>
      <c r="C39" s="27">
        <v>71320000</v>
      </c>
      <c r="D39" s="97">
        <v>13000</v>
      </c>
      <c r="E39" s="97">
        <v>16250</v>
      </c>
      <c r="F39" s="25" t="s">
        <v>7</v>
      </c>
      <c r="G39" s="28" t="s">
        <v>6</v>
      </c>
      <c r="H39" s="28" t="s">
        <v>5</v>
      </c>
      <c r="I39" s="29" t="s">
        <v>4</v>
      </c>
      <c r="J39" s="28" t="s">
        <v>113</v>
      </c>
      <c r="K39" s="25" t="s">
        <v>373</v>
      </c>
    </row>
    <row r="40" spans="1:11" s="4" customFormat="1" ht="31.5" customHeight="1" x14ac:dyDescent="0.25">
      <c r="A40" s="443" t="s">
        <v>372</v>
      </c>
      <c r="B40" s="439" t="s">
        <v>371</v>
      </c>
      <c r="C40" s="27">
        <v>45233120</v>
      </c>
      <c r="D40" s="97">
        <v>180000</v>
      </c>
      <c r="E40" s="97">
        <v>225000</v>
      </c>
      <c r="F40" s="25" t="s">
        <v>32</v>
      </c>
      <c r="G40" s="28" t="s">
        <v>6</v>
      </c>
      <c r="H40" s="28" t="s">
        <v>5</v>
      </c>
      <c r="I40" s="29" t="s">
        <v>4</v>
      </c>
      <c r="J40" s="28" t="s">
        <v>333</v>
      </c>
      <c r="K40" s="25" t="s">
        <v>366</v>
      </c>
    </row>
    <row r="41" spans="1:11" s="4" customFormat="1" ht="47.25" customHeight="1" x14ac:dyDescent="0.25">
      <c r="A41" s="443" t="s">
        <v>370</v>
      </c>
      <c r="B41" s="439" t="s">
        <v>369</v>
      </c>
      <c r="C41" s="27">
        <v>71521000</v>
      </c>
      <c r="D41" s="97">
        <v>4000</v>
      </c>
      <c r="E41" s="97">
        <v>5000</v>
      </c>
      <c r="F41" s="25" t="s">
        <v>7</v>
      </c>
      <c r="G41" s="28" t="s">
        <v>6</v>
      </c>
      <c r="H41" s="28" t="s">
        <v>5</v>
      </c>
      <c r="I41" s="29" t="s">
        <v>4</v>
      </c>
      <c r="J41" s="28" t="s">
        <v>333</v>
      </c>
      <c r="K41" s="25" t="s">
        <v>366</v>
      </c>
    </row>
    <row r="42" spans="1:11" s="4" customFormat="1" ht="31.5" customHeight="1" x14ac:dyDescent="0.25">
      <c r="A42" s="443" t="s">
        <v>368</v>
      </c>
      <c r="B42" s="439" t="s">
        <v>367</v>
      </c>
      <c r="C42" s="27">
        <v>71355000</v>
      </c>
      <c r="D42" s="97">
        <v>5500</v>
      </c>
      <c r="E42" s="97">
        <v>6875</v>
      </c>
      <c r="F42" s="25" t="s">
        <v>7</v>
      </c>
      <c r="G42" s="28" t="s">
        <v>6</v>
      </c>
      <c r="H42" s="28" t="s">
        <v>5</v>
      </c>
      <c r="I42" s="29" t="s">
        <v>4</v>
      </c>
      <c r="J42" s="28" t="s">
        <v>196</v>
      </c>
      <c r="K42" s="25" t="s">
        <v>366</v>
      </c>
    </row>
    <row r="43" spans="1:11" s="4" customFormat="1" ht="31.5" customHeight="1" x14ac:dyDescent="0.25">
      <c r="A43" s="443" t="s">
        <v>365</v>
      </c>
      <c r="B43" s="440" t="s">
        <v>364</v>
      </c>
      <c r="C43" s="27">
        <v>45233120</v>
      </c>
      <c r="D43" s="97">
        <v>240500</v>
      </c>
      <c r="E43" s="97">
        <v>300625</v>
      </c>
      <c r="F43" s="25" t="s">
        <v>32</v>
      </c>
      <c r="G43" s="28" t="s">
        <v>6</v>
      </c>
      <c r="H43" s="28" t="s">
        <v>5</v>
      </c>
      <c r="I43" s="29" t="s">
        <v>4</v>
      </c>
      <c r="J43" s="98" t="s">
        <v>3</v>
      </c>
      <c r="K43" s="99" t="s">
        <v>359</v>
      </c>
    </row>
    <row r="44" spans="1:11" s="4" customFormat="1" ht="47.25" customHeight="1" x14ac:dyDescent="0.25">
      <c r="A44" s="443" t="s">
        <v>431</v>
      </c>
      <c r="B44" s="440" t="s">
        <v>512</v>
      </c>
      <c r="C44" s="100"/>
      <c r="D44" s="101"/>
      <c r="E44" s="101"/>
      <c r="F44" s="102"/>
      <c r="G44" s="103"/>
      <c r="H44" s="103"/>
      <c r="I44" s="104"/>
      <c r="J44" s="103"/>
      <c r="K44" s="102"/>
    </row>
    <row r="45" spans="1:11" s="4" customFormat="1" ht="31.5" customHeight="1" x14ac:dyDescent="0.25">
      <c r="A45" s="444" t="s">
        <v>618</v>
      </c>
      <c r="B45" s="439"/>
      <c r="C45" s="100"/>
      <c r="D45" s="101"/>
      <c r="E45" s="101"/>
      <c r="F45" s="102"/>
      <c r="G45" s="103"/>
      <c r="H45" s="103"/>
      <c r="I45" s="104"/>
      <c r="J45" s="103" t="s">
        <v>54</v>
      </c>
      <c r="K45" s="102" t="s">
        <v>714</v>
      </c>
    </row>
    <row r="46" spans="1:11" s="4" customFormat="1" ht="47.25" x14ac:dyDescent="0.25">
      <c r="A46" s="438" t="s">
        <v>737</v>
      </c>
      <c r="B46" s="441" t="s">
        <v>855</v>
      </c>
      <c r="C46" s="100"/>
      <c r="D46" s="101"/>
      <c r="E46" s="101"/>
      <c r="F46" s="102"/>
      <c r="G46" s="381"/>
      <c r="H46" s="381"/>
      <c r="I46" s="400"/>
      <c r="J46" s="381"/>
      <c r="K46" s="102"/>
    </row>
    <row r="47" spans="1:11" s="4" customFormat="1" ht="31.5" customHeight="1" x14ac:dyDescent="0.25">
      <c r="A47" s="443" t="s">
        <v>363</v>
      </c>
      <c r="B47" s="440" t="s">
        <v>362</v>
      </c>
      <c r="C47" s="27">
        <v>71521000</v>
      </c>
      <c r="D47" s="97">
        <v>8000</v>
      </c>
      <c r="E47" s="97">
        <v>10000</v>
      </c>
      <c r="F47" s="25" t="s">
        <v>7</v>
      </c>
      <c r="G47" s="28" t="s">
        <v>6</v>
      </c>
      <c r="H47" s="28" t="s">
        <v>5</v>
      </c>
      <c r="I47" s="29" t="s">
        <v>4</v>
      </c>
      <c r="J47" s="98" t="s">
        <v>20</v>
      </c>
      <c r="K47" s="99" t="s">
        <v>359</v>
      </c>
    </row>
    <row r="48" spans="1:11" s="4" customFormat="1" ht="47.25" x14ac:dyDescent="0.25">
      <c r="A48" s="443" t="s">
        <v>431</v>
      </c>
      <c r="B48" s="440" t="s">
        <v>513</v>
      </c>
      <c r="C48" s="100"/>
      <c r="D48" s="101"/>
      <c r="E48" s="101"/>
      <c r="F48" s="102"/>
      <c r="G48" s="103"/>
      <c r="H48" s="103"/>
      <c r="I48" s="104"/>
      <c r="J48" s="103"/>
      <c r="K48" s="102"/>
    </row>
    <row r="49" spans="1:11" s="4" customFormat="1" ht="31.5" x14ac:dyDescent="0.25">
      <c r="A49" s="443" t="s">
        <v>618</v>
      </c>
      <c r="B49" s="439"/>
      <c r="C49" s="100"/>
      <c r="D49" s="101"/>
      <c r="E49" s="101"/>
      <c r="F49" s="102"/>
      <c r="G49" s="103"/>
      <c r="H49" s="103"/>
      <c r="I49" s="104"/>
      <c r="J49" s="103" t="s">
        <v>54</v>
      </c>
      <c r="K49" s="102" t="s">
        <v>714</v>
      </c>
    </row>
    <row r="50" spans="1:11" s="4" customFormat="1" ht="47.25" x14ac:dyDescent="0.25">
      <c r="A50" s="445" t="s">
        <v>737</v>
      </c>
      <c r="B50" s="441" t="s">
        <v>856</v>
      </c>
      <c r="C50" s="100"/>
      <c r="D50" s="101"/>
      <c r="E50" s="101"/>
      <c r="F50" s="102"/>
      <c r="G50" s="381"/>
      <c r="H50" s="381"/>
      <c r="I50" s="400"/>
      <c r="J50" s="381"/>
      <c r="K50" s="102"/>
    </row>
    <row r="51" spans="1:11" s="4" customFormat="1" ht="31.5" customHeight="1" x14ac:dyDescent="0.25">
      <c r="A51" s="443" t="s">
        <v>361</v>
      </c>
      <c r="B51" s="440" t="s">
        <v>360</v>
      </c>
      <c r="C51" s="27">
        <v>71355000</v>
      </c>
      <c r="D51" s="97">
        <v>5000</v>
      </c>
      <c r="E51" s="97">
        <v>6250</v>
      </c>
      <c r="F51" s="25" t="s">
        <v>7</v>
      </c>
      <c r="G51" s="28" t="s">
        <v>6</v>
      </c>
      <c r="H51" s="28" t="s">
        <v>5</v>
      </c>
      <c r="I51" s="29" t="s">
        <v>4</v>
      </c>
      <c r="J51" s="98" t="s">
        <v>20</v>
      </c>
      <c r="K51" s="99" t="s">
        <v>359</v>
      </c>
    </row>
    <row r="52" spans="1:11" s="4" customFormat="1" ht="31.5" customHeight="1" x14ac:dyDescent="0.25">
      <c r="A52" s="443" t="s">
        <v>618</v>
      </c>
      <c r="B52" s="439"/>
      <c r="C52" s="100"/>
      <c r="D52" s="101"/>
      <c r="E52" s="101"/>
      <c r="F52" s="102"/>
      <c r="G52" s="103"/>
      <c r="H52" s="103"/>
      <c r="I52" s="104"/>
      <c r="J52" s="103" t="s">
        <v>54</v>
      </c>
      <c r="K52" s="102" t="s">
        <v>714</v>
      </c>
    </row>
    <row r="53" spans="1:11" s="4" customFormat="1" ht="31.5" customHeight="1" x14ac:dyDescent="0.25">
      <c r="A53" s="445" t="s">
        <v>737</v>
      </c>
      <c r="B53" s="441" t="s">
        <v>857</v>
      </c>
      <c r="C53" s="100"/>
      <c r="D53" s="101"/>
      <c r="E53" s="101"/>
      <c r="F53" s="102"/>
      <c r="G53" s="381"/>
      <c r="H53" s="381"/>
      <c r="I53" s="400"/>
      <c r="J53" s="381"/>
      <c r="K53" s="102"/>
    </row>
    <row r="54" spans="1:11" s="4" customFormat="1" ht="31.5" customHeight="1" x14ac:dyDescent="0.25">
      <c r="A54" s="443" t="s">
        <v>358</v>
      </c>
      <c r="B54" s="439" t="s">
        <v>357</v>
      </c>
      <c r="C54" s="27">
        <v>71320000</v>
      </c>
      <c r="D54" s="97">
        <v>18600</v>
      </c>
      <c r="E54" s="97">
        <v>23250</v>
      </c>
      <c r="F54" s="25" t="s">
        <v>7</v>
      </c>
      <c r="G54" s="28" t="s">
        <v>6</v>
      </c>
      <c r="H54" s="28" t="s">
        <v>5</v>
      </c>
      <c r="I54" s="29" t="s">
        <v>4</v>
      </c>
      <c r="J54" s="28" t="s">
        <v>117</v>
      </c>
      <c r="K54" s="25" t="s">
        <v>356</v>
      </c>
    </row>
    <row r="55" spans="1:11" s="4" customFormat="1" ht="47.25" customHeight="1" x14ac:dyDescent="0.25">
      <c r="A55" s="443" t="s">
        <v>355</v>
      </c>
      <c r="B55" s="439" t="s">
        <v>354</v>
      </c>
      <c r="C55" s="27">
        <v>71521000</v>
      </c>
      <c r="D55" s="97">
        <v>8000</v>
      </c>
      <c r="E55" s="97">
        <v>10000</v>
      </c>
      <c r="F55" s="25" t="s">
        <v>7</v>
      </c>
      <c r="G55" s="28" t="s">
        <v>6</v>
      </c>
      <c r="H55" s="28" t="s">
        <v>5</v>
      </c>
      <c r="I55" s="29" t="s">
        <v>4</v>
      </c>
      <c r="J55" s="28" t="s">
        <v>40</v>
      </c>
      <c r="K55" s="25" t="s">
        <v>349</v>
      </c>
    </row>
    <row r="56" spans="1:11" s="4" customFormat="1" ht="31.5" customHeight="1" x14ac:dyDescent="0.25">
      <c r="A56" s="443" t="s">
        <v>353</v>
      </c>
      <c r="B56" s="439" t="s">
        <v>352</v>
      </c>
      <c r="C56" s="27">
        <v>71355000</v>
      </c>
      <c r="D56" s="97">
        <v>5000</v>
      </c>
      <c r="E56" s="97">
        <v>6250</v>
      </c>
      <c r="F56" s="25" t="s">
        <v>7</v>
      </c>
      <c r="G56" s="28" t="s">
        <v>6</v>
      </c>
      <c r="H56" s="28" t="s">
        <v>5</v>
      </c>
      <c r="I56" s="29" t="s">
        <v>4</v>
      </c>
      <c r="J56" s="28" t="s">
        <v>40</v>
      </c>
      <c r="K56" s="25" t="s">
        <v>349</v>
      </c>
    </row>
    <row r="57" spans="1:11" s="4" customFormat="1" ht="31.5" customHeight="1" x14ac:dyDescent="0.25">
      <c r="A57" s="443" t="s">
        <v>351</v>
      </c>
      <c r="B57" s="439" t="s">
        <v>350</v>
      </c>
      <c r="C57" s="27">
        <v>45233120</v>
      </c>
      <c r="D57" s="97">
        <v>540000</v>
      </c>
      <c r="E57" s="97">
        <v>675000</v>
      </c>
      <c r="F57" s="25" t="s">
        <v>32</v>
      </c>
      <c r="G57" s="28" t="s">
        <v>6</v>
      </c>
      <c r="H57" s="28" t="s">
        <v>5</v>
      </c>
      <c r="I57" s="29" t="s">
        <v>4</v>
      </c>
      <c r="J57" s="28" t="s">
        <v>196</v>
      </c>
      <c r="K57" s="25" t="s">
        <v>349</v>
      </c>
    </row>
    <row r="58" spans="1:11" s="4" customFormat="1" ht="31.5" customHeight="1" x14ac:dyDescent="0.25">
      <c r="A58" s="443" t="s">
        <v>348</v>
      </c>
      <c r="B58" s="439" t="s">
        <v>347</v>
      </c>
      <c r="C58" s="27">
        <v>45233120</v>
      </c>
      <c r="D58" s="97">
        <v>135000</v>
      </c>
      <c r="E58" s="97">
        <v>168750</v>
      </c>
      <c r="F58" s="25" t="s">
        <v>32</v>
      </c>
      <c r="G58" s="28" t="s">
        <v>6</v>
      </c>
      <c r="H58" s="28" t="s">
        <v>5</v>
      </c>
      <c r="I58" s="29" t="s">
        <v>4</v>
      </c>
      <c r="J58" s="28" t="s">
        <v>124</v>
      </c>
      <c r="K58" s="25" t="s">
        <v>342</v>
      </c>
    </row>
    <row r="59" spans="1:11" s="4" customFormat="1" ht="31.5" x14ac:dyDescent="0.25">
      <c r="A59" s="443" t="s">
        <v>346</v>
      </c>
      <c r="B59" s="439" t="s">
        <v>345</v>
      </c>
      <c r="C59" s="27">
        <v>71521000</v>
      </c>
      <c r="D59" s="97">
        <v>6000</v>
      </c>
      <c r="E59" s="97">
        <v>7500</v>
      </c>
      <c r="F59" s="25" t="s">
        <v>7</v>
      </c>
      <c r="G59" s="28" t="s">
        <v>6</v>
      </c>
      <c r="H59" s="28" t="s">
        <v>5</v>
      </c>
      <c r="I59" s="29" t="s">
        <v>4</v>
      </c>
      <c r="J59" s="28" t="s">
        <v>240</v>
      </c>
      <c r="K59" s="25" t="s">
        <v>342</v>
      </c>
    </row>
    <row r="60" spans="1:11" s="4" customFormat="1" ht="31.5" customHeight="1" x14ac:dyDescent="0.25">
      <c r="A60" s="443" t="s">
        <v>344</v>
      </c>
      <c r="B60" s="439" t="s">
        <v>343</v>
      </c>
      <c r="C60" s="27">
        <v>71355000</v>
      </c>
      <c r="D60" s="97">
        <v>4000</v>
      </c>
      <c r="E60" s="97">
        <v>5000</v>
      </c>
      <c r="F60" s="25" t="s">
        <v>7</v>
      </c>
      <c r="G60" s="28" t="s">
        <v>6</v>
      </c>
      <c r="H60" s="28" t="s">
        <v>5</v>
      </c>
      <c r="I60" s="29" t="s">
        <v>4</v>
      </c>
      <c r="J60" s="28" t="s">
        <v>240</v>
      </c>
      <c r="K60" s="25" t="s">
        <v>342</v>
      </c>
    </row>
    <row r="61" spans="1:11" s="4" customFormat="1" ht="31.5" customHeight="1" x14ac:dyDescent="0.25">
      <c r="A61" s="443" t="s">
        <v>341</v>
      </c>
      <c r="B61" s="439" t="s">
        <v>340</v>
      </c>
      <c r="C61" s="27">
        <v>71320000</v>
      </c>
      <c r="D61" s="97">
        <v>29500</v>
      </c>
      <c r="E61" s="97">
        <v>36875</v>
      </c>
      <c r="F61" s="25" t="s">
        <v>32</v>
      </c>
      <c r="G61" s="28" t="s">
        <v>6</v>
      </c>
      <c r="H61" s="28" t="s">
        <v>5</v>
      </c>
      <c r="I61" s="29" t="s">
        <v>4</v>
      </c>
      <c r="J61" s="28" t="s">
        <v>117</v>
      </c>
      <c r="K61" s="25" t="s">
        <v>339</v>
      </c>
    </row>
    <row r="62" spans="1:11" s="4" customFormat="1" ht="31.5" customHeight="1" x14ac:dyDescent="0.25">
      <c r="A62" s="443" t="s">
        <v>338</v>
      </c>
      <c r="B62" s="440" t="s">
        <v>337</v>
      </c>
      <c r="C62" s="27">
        <v>71355000</v>
      </c>
      <c r="D62" s="97">
        <v>5300</v>
      </c>
      <c r="E62" s="97">
        <v>6625</v>
      </c>
      <c r="F62" s="25" t="s">
        <v>7</v>
      </c>
      <c r="G62" s="28" t="s">
        <v>6</v>
      </c>
      <c r="H62" s="28" t="s">
        <v>5</v>
      </c>
      <c r="I62" s="29" t="s">
        <v>4</v>
      </c>
      <c r="J62" s="28" t="s">
        <v>3</v>
      </c>
      <c r="K62" s="25" t="s">
        <v>336</v>
      </c>
    </row>
    <row r="63" spans="1:11" s="4" customFormat="1" ht="48" customHeight="1" x14ac:dyDescent="0.25">
      <c r="A63" s="444" t="s">
        <v>431</v>
      </c>
      <c r="B63" s="430" t="s">
        <v>514</v>
      </c>
      <c r="C63" s="105"/>
      <c r="D63" s="106"/>
      <c r="E63" s="106"/>
      <c r="F63" s="45"/>
      <c r="G63" s="46"/>
      <c r="H63" s="46"/>
      <c r="I63" s="47"/>
      <c r="J63" s="46"/>
      <c r="K63" s="45"/>
    </row>
    <row r="64" spans="1:11" s="4" customFormat="1" ht="31.5" customHeight="1" x14ac:dyDescent="0.25">
      <c r="A64" s="444" t="s">
        <v>335</v>
      </c>
      <c r="B64" s="430" t="s">
        <v>334</v>
      </c>
      <c r="C64" s="107">
        <v>45233120</v>
      </c>
      <c r="D64" s="108">
        <v>370000</v>
      </c>
      <c r="E64" s="108">
        <v>462500</v>
      </c>
      <c r="F64" s="109" t="s">
        <v>32</v>
      </c>
      <c r="G64" s="110" t="s">
        <v>6</v>
      </c>
      <c r="H64" s="110" t="s">
        <v>5</v>
      </c>
      <c r="I64" s="111" t="s">
        <v>4</v>
      </c>
      <c r="J64" s="110" t="s">
        <v>333</v>
      </c>
      <c r="K64" s="109" t="s">
        <v>330</v>
      </c>
    </row>
    <row r="65" spans="1:11" s="4" customFormat="1" ht="31.5" customHeight="1" x14ac:dyDescent="0.25">
      <c r="A65" s="444" t="s">
        <v>618</v>
      </c>
      <c r="B65" s="431"/>
      <c r="C65" s="51"/>
      <c r="D65" s="52">
        <v>440300</v>
      </c>
      <c r="E65" s="52">
        <v>550375</v>
      </c>
      <c r="F65" s="30"/>
      <c r="G65" s="30"/>
      <c r="H65" s="30"/>
      <c r="I65" s="53"/>
      <c r="J65" s="30"/>
      <c r="K65" s="30"/>
    </row>
    <row r="66" spans="1:11" s="4" customFormat="1" ht="36" customHeight="1" x14ac:dyDescent="0.25">
      <c r="A66" s="112" t="s">
        <v>332</v>
      </c>
      <c r="B66" s="431" t="s">
        <v>331</v>
      </c>
      <c r="C66" s="113">
        <v>71521000</v>
      </c>
      <c r="D66" s="114">
        <v>10500</v>
      </c>
      <c r="E66" s="114">
        <v>13125</v>
      </c>
      <c r="F66" s="115" t="s">
        <v>7</v>
      </c>
      <c r="G66" s="115" t="s">
        <v>6</v>
      </c>
      <c r="H66" s="115" t="s">
        <v>5</v>
      </c>
      <c r="I66" s="116" t="s">
        <v>4</v>
      </c>
      <c r="J66" s="115" t="s">
        <v>196</v>
      </c>
      <c r="K66" s="115" t="s">
        <v>330</v>
      </c>
    </row>
    <row r="67" spans="1:11" s="4" customFormat="1" ht="31.5" customHeight="1" x14ac:dyDescent="0.25">
      <c r="A67" s="117" t="s">
        <v>329</v>
      </c>
      <c r="B67" s="433" t="s">
        <v>328</v>
      </c>
      <c r="C67" s="118">
        <v>70332200</v>
      </c>
      <c r="D67" s="119">
        <v>1723100</v>
      </c>
      <c r="E67" s="119">
        <v>2153875</v>
      </c>
      <c r="F67" s="120" t="s">
        <v>166</v>
      </c>
      <c r="G67" s="120" t="s">
        <v>6</v>
      </c>
      <c r="H67" s="120" t="s">
        <v>5</v>
      </c>
      <c r="I67" s="121" t="s">
        <v>4</v>
      </c>
      <c r="J67" s="120" t="s">
        <v>3</v>
      </c>
      <c r="K67" s="120" t="s">
        <v>327</v>
      </c>
    </row>
    <row r="68" spans="1:11" s="4" customFormat="1" ht="31.5" customHeight="1" x14ac:dyDescent="0.25">
      <c r="A68" s="117" t="s">
        <v>326</v>
      </c>
      <c r="B68" s="433" t="s">
        <v>325</v>
      </c>
      <c r="C68" s="118">
        <v>79713000</v>
      </c>
      <c r="D68" s="119">
        <v>13816.5</v>
      </c>
      <c r="E68" s="119">
        <v>17270.63</v>
      </c>
      <c r="F68" s="120" t="s">
        <v>7</v>
      </c>
      <c r="G68" s="120" t="s">
        <v>6</v>
      </c>
      <c r="H68" s="120" t="s">
        <v>5</v>
      </c>
      <c r="I68" s="121" t="s">
        <v>4</v>
      </c>
      <c r="J68" s="120" t="s">
        <v>3</v>
      </c>
      <c r="K68" s="120" t="s">
        <v>324</v>
      </c>
    </row>
    <row r="69" spans="1:11" s="4" customFormat="1" ht="47.25" x14ac:dyDescent="0.25">
      <c r="A69" s="66" t="s">
        <v>433</v>
      </c>
      <c r="B69" s="433" t="s">
        <v>434</v>
      </c>
      <c r="C69" s="118">
        <v>71320000</v>
      </c>
      <c r="D69" s="122">
        <v>16000</v>
      </c>
      <c r="E69" s="122">
        <v>20000</v>
      </c>
      <c r="F69" s="65" t="s">
        <v>7</v>
      </c>
      <c r="G69" s="65" t="s">
        <v>6</v>
      </c>
      <c r="H69" s="65" t="s">
        <v>5</v>
      </c>
      <c r="I69" s="123" t="s">
        <v>4</v>
      </c>
      <c r="J69" s="65" t="s">
        <v>20</v>
      </c>
      <c r="K69" s="65" t="s">
        <v>435</v>
      </c>
    </row>
    <row r="70" spans="1:11" s="4" customFormat="1" ht="47.25" x14ac:dyDescent="0.25">
      <c r="A70" s="66" t="s">
        <v>672</v>
      </c>
      <c r="B70" s="433" t="s">
        <v>715</v>
      </c>
      <c r="C70" s="124">
        <v>39234000</v>
      </c>
      <c r="D70" s="122">
        <v>17600</v>
      </c>
      <c r="E70" s="122">
        <v>22000</v>
      </c>
      <c r="F70" s="65" t="s">
        <v>7</v>
      </c>
      <c r="G70" s="65" t="s">
        <v>6</v>
      </c>
      <c r="H70" s="65" t="s">
        <v>5</v>
      </c>
      <c r="I70" s="123" t="s">
        <v>4</v>
      </c>
      <c r="J70" s="65" t="s">
        <v>124</v>
      </c>
      <c r="K70" s="65" t="s">
        <v>673</v>
      </c>
    </row>
    <row r="71" spans="1:11" s="4" customFormat="1" ht="47.25" x14ac:dyDescent="0.25">
      <c r="A71" s="380" t="s">
        <v>932</v>
      </c>
      <c r="B71" s="435" t="s">
        <v>933</v>
      </c>
      <c r="C71" s="376">
        <v>71320000</v>
      </c>
      <c r="D71" s="377">
        <v>4000</v>
      </c>
      <c r="E71" s="377">
        <v>5000</v>
      </c>
      <c r="F71" s="374" t="s">
        <v>7</v>
      </c>
      <c r="G71" s="374" t="s">
        <v>6</v>
      </c>
      <c r="H71" s="374" t="s">
        <v>5</v>
      </c>
      <c r="I71" s="378" t="s">
        <v>4</v>
      </c>
      <c r="J71" s="374" t="s">
        <v>124</v>
      </c>
      <c r="K71" s="374" t="s">
        <v>934</v>
      </c>
    </row>
    <row r="72" spans="1:11" s="3" customFormat="1" ht="24" customHeight="1" x14ac:dyDescent="0.25">
      <c r="A72" s="90" t="s">
        <v>323</v>
      </c>
      <c r="B72" s="125"/>
      <c r="C72" s="126"/>
      <c r="D72" s="127">
        <f>SUM(D26:D35,D38:D62,D65:D71)</f>
        <v>5030516.5</v>
      </c>
      <c r="E72" s="127">
        <f>SUM(E26:E35,E38:E62,E65:E71)</f>
        <v>6288145.6299999999</v>
      </c>
      <c r="F72" s="128"/>
      <c r="G72" s="128"/>
      <c r="H72" s="128"/>
      <c r="I72" s="129"/>
      <c r="J72" s="128"/>
      <c r="K72" s="130"/>
    </row>
    <row r="73" spans="1:11" s="3" customFormat="1" ht="17.25" customHeight="1" x14ac:dyDescent="0.25">
      <c r="A73" s="131"/>
      <c r="B73" s="132"/>
      <c r="C73" s="133"/>
      <c r="D73" s="134"/>
      <c r="E73" s="134"/>
      <c r="F73" s="135"/>
      <c r="G73" s="135"/>
      <c r="H73" s="135"/>
      <c r="I73" s="136"/>
      <c r="J73" s="135"/>
      <c r="K73" s="137"/>
    </row>
    <row r="74" spans="1:11" s="3" customFormat="1" ht="24" customHeight="1" x14ac:dyDescent="0.25">
      <c r="A74" s="528" t="s">
        <v>322</v>
      </c>
      <c r="B74" s="529"/>
      <c r="C74" s="529"/>
      <c r="D74" s="529"/>
      <c r="E74" s="529"/>
      <c r="F74" s="529"/>
      <c r="G74" s="529"/>
      <c r="H74" s="529"/>
      <c r="I74" s="529"/>
      <c r="J74" s="529"/>
      <c r="K74" s="530"/>
    </row>
    <row r="75" spans="1:11" s="4" customFormat="1" ht="31.5" customHeight="1" x14ac:dyDescent="0.25">
      <c r="A75" s="442" t="s">
        <v>321</v>
      </c>
      <c r="B75" s="439" t="s">
        <v>320</v>
      </c>
      <c r="C75" s="27">
        <v>35821000</v>
      </c>
      <c r="D75" s="97">
        <v>4560</v>
      </c>
      <c r="E75" s="97">
        <v>5700</v>
      </c>
      <c r="F75" s="138" t="s">
        <v>7</v>
      </c>
      <c r="G75" s="25" t="s">
        <v>6</v>
      </c>
      <c r="H75" s="25" t="s">
        <v>5</v>
      </c>
      <c r="I75" s="29" t="s">
        <v>4</v>
      </c>
      <c r="J75" s="28" t="s">
        <v>20</v>
      </c>
      <c r="K75" s="25" t="s">
        <v>319</v>
      </c>
    </row>
    <row r="76" spans="1:11" s="4" customFormat="1" ht="66" customHeight="1" x14ac:dyDescent="0.25">
      <c r="A76" s="443" t="s">
        <v>318</v>
      </c>
      <c r="B76" s="439" t="s">
        <v>317</v>
      </c>
      <c r="C76" s="27">
        <v>45453000</v>
      </c>
      <c r="D76" s="97">
        <v>43888</v>
      </c>
      <c r="E76" s="97">
        <v>54860</v>
      </c>
      <c r="F76" s="138" t="s">
        <v>7</v>
      </c>
      <c r="G76" s="25" t="s">
        <v>6</v>
      </c>
      <c r="H76" s="25" t="s">
        <v>5</v>
      </c>
      <c r="I76" s="29" t="s">
        <v>4</v>
      </c>
      <c r="J76" s="28" t="s">
        <v>3</v>
      </c>
      <c r="K76" s="25" t="s">
        <v>63</v>
      </c>
    </row>
    <row r="77" spans="1:11" s="3" customFormat="1" ht="30" customHeight="1" x14ac:dyDescent="0.25">
      <c r="A77" s="443" t="s">
        <v>316</v>
      </c>
      <c r="B77" s="439" t="s">
        <v>315</v>
      </c>
      <c r="C77" s="27">
        <v>71355000</v>
      </c>
      <c r="D77" s="97">
        <v>5520</v>
      </c>
      <c r="E77" s="97">
        <v>6900</v>
      </c>
      <c r="F77" s="138" t="s">
        <v>7</v>
      </c>
      <c r="G77" s="25" t="s">
        <v>6</v>
      </c>
      <c r="H77" s="25" t="s">
        <v>5</v>
      </c>
      <c r="I77" s="29" t="s">
        <v>4</v>
      </c>
      <c r="J77" s="28" t="s">
        <v>3</v>
      </c>
      <c r="K77" s="25" t="s">
        <v>63</v>
      </c>
    </row>
    <row r="78" spans="1:11" s="5" customFormat="1" ht="31.5" customHeight="1" x14ac:dyDescent="0.25">
      <c r="A78" s="443" t="s">
        <v>314</v>
      </c>
      <c r="B78" s="439" t="s">
        <v>313</v>
      </c>
      <c r="C78" s="27">
        <v>44212321</v>
      </c>
      <c r="D78" s="97">
        <f>SUM(D80:D81)</f>
        <v>18463.2</v>
      </c>
      <c r="E78" s="97">
        <f>SUM(E80:E81)</f>
        <v>23079</v>
      </c>
      <c r="F78" s="138" t="s">
        <v>7</v>
      </c>
      <c r="G78" s="25" t="s">
        <v>176</v>
      </c>
      <c r="H78" s="25" t="s">
        <v>5</v>
      </c>
      <c r="I78" s="29" t="s">
        <v>4</v>
      </c>
      <c r="J78" s="98" t="s">
        <v>113</v>
      </c>
      <c r="K78" s="99" t="s">
        <v>312</v>
      </c>
    </row>
    <row r="79" spans="1:11" s="5" customFormat="1" ht="31.5" customHeight="1" x14ac:dyDescent="0.25">
      <c r="A79" s="455" t="s">
        <v>618</v>
      </c>
      <c r="B79" s="506"/>
      <c r="C79" s="507"/>
      <c r="D79" s="508"/>
      <c r="E79" s="508"/>
      <c r="F79" s="509"/>
      <c r="G79" s="510"/>
      <c r="H79" s="510"/>
      <c r="I79" s="511"/>
      <c r="J79" s="510" t="s">
        <v>54</v>
      </c>
      <c r="K79" s="512" t="s">
        <v>245</v>
      </c>
    </row>
    <row r="80" spans="1:11" s="5" customFormat="1" ht="31.5" customHeight="1" x14ac:dyDescent="0.25">
      <c r="A80" s="499"/>
      <c r="B80" s="500" t="s">
        <v>311</v>
      </c>
      <c r="C80" s="501"/>
      <c r="D80" s="502">
        <v>10400</v>
      </c>
      <c r="E80" s="502">
        <v>13000</v>
      </c>
      <c r="F80" s="503"/>
      <c r="G80" s="504"/>
      <c r="H80" s="504"/>
      <c r="I80" s="505"/>
      <c r="J80" s="504"/>
      <c r="K80" s="503"/>
    </row>
    <row r="81" spans="1:11" s="5" customFormat="1" ht="31.5" customHeight="1" x14ac:dyDescent="0.25">
      <c r="A81" s="443"/>
      <c r="B81" s="439" t="s">
        <v>310</v>
      </c>
      <c r="C81" s="27"/>
      <c r="D81" s="97">
        <v>8063.2</v>
      </c>
      <c r="E81" s="97">
        <v>10079</v>
      </c>
      <c r="F81" s="25"/>
      <c r="G81" s="28"/>
      <c r="H81" s="28"/>
      <c r="I81" s="29"/>
      <c r="J81" s="28"/>
      <c r="K81" s="25"/>
    </row>
    <row r="82" spans="1:11" s="5" customFormat="1" ht="31.5" customHeight="1" x14ac:dyDescent="0.25">
      <c r="A82" s="443" t="s">
        <v>309</v>
      </c>
      <c r="B82" s="439" t="s">
        <v>308</v>
      </c>
      <c r="C82" s="27">
        <v>50800000</v>
      </c>
      <c r="D82" s="97">
        <v>13800</v>
      </c>
      <c r="E82" s="97">
        <v>17250</v>
      </c>
      <c r="F82" s="138" t="s">
        <v>7</v>
      </c>
      <c r="G82" s="25" t="s">
        <v>6</v>
      </c>
      <c r="H82" s="25" t="s">
        <v>5</v>
      </c>
      <c r="I82" s="29" t="s">
        <v>4</v>
      </c>
      <c r="J82" s="139" t="s">
        <v>40</v>
      </c>
      <c r="K82" s="116" t="s">
        <v>71</v>
      </c>
    </row>
    <row r="83" spans="1:11" s="5" customFormat="1" ht="31.5" customHeight="1" x14ac:dyDescent="0.25">
      <c r="A83" s="443" t="s">
        <v>307</v>
      </c>
      <c r="B83" s="446" t="s">
        <v>306</v>
      </c>
      <c r="C83" s="27">
        <v>79952100</v>
      </c>
      <c r="D83" s="140">
        <v>34260</v>
      </c>
      <c r="E83" s="140">
        <v>42825</v>
      </c>
      <c r="F83" s="25" t="s">
        <v>32</v>
      </c>
      <c r="G83" s="25" t="s">
        <v>6</v>
      </c>
      <c r="H83" s="25" t="s">
        <v>5</v>
      </c>
      <c r="I83" s="29" t="s">
        <v>4</v>
      </c>
      <c r="J83" s="139" t="s">
        <v>240</v>
      </c>
      <c r="K83" s="141" t="s">
        <v>71</v>
      </c>
    </row>
    <row r="84" spans="1:11" s="5" customFormat="1" ht="63" x14ac:dyDescent="0.25">
      <c r="A84" s="443" t="s">
        <v>305</v>
      </c>
      <c r="B84" s="447" t="s">
        <v>304</v>
      </c>
      <c r="C84" s="142">
        <v>34971000</v>
      </c>
      <c r="D84" s="143">
        <v>14400</v>
      </c>
      <c r="E84" s="143">
        <v>18000</v>
      </c>
      <c r="F84" s="141" t="s">
        <v>7</v>
      </c>
      <c r="G84" s="25" t="s">
        <v>6</v>
      </c>
      <c r="H84" s="139" t="s">
        <v>5</v>
      </c>
      <c r="I84" s="139" t="s">
        <v>4</v>
      </c>
      <c r="J84" s="165" t="s">
        <v>113</v>
      </c>
      <c r="K84" s="496" t="s">
        <v>134</v>
      </c>
    </row>
    <row r="85" spans="1:11" s="5" customFormat="1" ht="63" x14ac:dyDescent="0.25">
      <c r="A85" s="445" t="s">
        <v>737</v>
      </c>
      <c r="B85" s="495" t="s">
        <v>937</v>
      </c>
      <c r="C85" s="490"/>
      <c r="D85" s="491"/>
      <c r="E85" s="491"/>
      <c r="F85" s="492"/>
      <c r="G85" s="493"/>
      <c r="H85" s="494"/>
      <c r="I85" s="494"/>
      <c r="J85" s="497" t="s">
        <v>333</v>
      </c>
      <c r="K85" s="498" t="s">
        <v>233</v>
      </c>
    </row>
    <row r="86" spans="1:11" s="5" customFormat="1" ht="31.5" customHeight="1" x14ac:dyDescent="0.25">
      <c r="A86" s="443" t="s">
        <v>303</v>
      </c>
      <c r="B86" s="447" t="s">
        <v>302</v>
      </c>
      <c r="C86" s="142">
        <v>85200000</v>
      </c>
      <c r="D86" s="143">
        <v>16000</v>
      </c>
      <c r="E86" s="143">
        <v>20000</v>
      </c>
      <c r="F86" s="141" t="s">
        <v>7</v>
      </c>
      <c r="G86" s="25" t="s">
        <v>6</v>
      </c>
      <c r="H86" s="139" t="s">
        <v>5</v>
      </c>
      <c r="I86" s="139" t="s">
        <v>4</v>
      </c>
      <c r="J86" s="139" t="s">
        <v>3</v>
      </c>
      <c r="K86" s="141" t="s">
        <v>63</v>
      </c>
    </row>
    <row r="87" spans="1:11" s="5" customFormat="1" ht="31.5" customHeight="1" x14ac:dyDescent="0.25">
      <c r="A87" s="444" t="s">
        <v>431</v>
      </c>
      <c r="B87" s="446" t="s">
        <v>528</v>
      </c>
      <c r="C87" s="144"/>
      <c r="D87" s="145"/>
      <c r="E87" s="145"/>
      <c r="F87" s="146"/>
      <c r="G87" s="102"/>
      <c r="H87" s="139"/>
      <c r="I87" s="139"/>
      <c r="J87" s="139"/>
      <c r="K87" s="146"/>
    </row>
    <row r="88" spans="1:11" s="5" customFormat="1" ht="31.5" customHeight="1" x14ac:dyDescent="0.25">
      <c r="A88" s="443" t="s">
        <v>301</v>
      </c>
      <c r="B88" s="446" t="s">
        <v>300</v>
      </c>
      <c r="C88" s="142">
        <v>50410000</v>
      </c>
      <c r="D88" s="143">
        <v>3184</v>
      </c>
      <c r="E88" s="143">
        <v>3980</v>
      </c>
      <c r="F88" s="141" t="s">
        <v>7</v>
      </c>
      <c r="G88" s="25" t="s">
        <v>6</v>
      </c>
      <c r="H88" s="139" t="s">
        <v>5</v>
      </c>
      <c r="I88" s="139" t="s">
        <v>4</v>
      </c>
      <c r="J88" s="139" t="s">
        <v>20</v>
      </c>
      <c r="K88" s="141" t="s">
        <v>149</v>
      </c>
    </row>
    <row r="89" spans="1:11" s="5" customFormat="1" ht="31.5" x14ac:dyDescent="0.25">
      <c r="A89" s="443" t="s">
        <v>299</v>
      </c>
      <c r="B89" s="446" t="s">
        <v>298</v>
      </c>
      <c r="C89" s="142">
        <v>85200000</v>
      </c>
      <c r="D89" s="143">
        <v>4000</v>
      </c>
      <c r="E89" s="143">
        <v>5000</v>
      </c>
      <c r="F89" s="25" t="s">
        <v>7</v>
      </c>
      <c r="G89" s="28" t="s">
        <v>6</v>
      </c>
      <c r="H89" s="28" t="s">
        <v>5</v>
      </c>
      <c r="I89" s="29" t="s">
        <v>4</v>
      </c>
      <c r="J89" s="139" t="s">
        <v>3</v>
      </c>
      <c r="K89" s="141" t="s">
        <v>63</v>
      </c>
    </row>
    <row r="90" spans="1:11" s="5" customFormat="1" ht="31.5" x14ac:dyDescent="0.25">
      <c r="A90" s="443" t="s">
        <v>297</v>
      </c>
      <c r="B90" s="446" t="s">
        <v>296</v>
      </c>
      <c r="C90" s="142">
        <v>45244000</v>
      </c>
      <c r="D90" s="143">
        <v>40000</v>
      </c>
      <c r="E90" s="143">
        <v>50000</v>
      </c>
      <c r="F90" s="25" t="s">
        <v>7</v>
      </c>
      <c r="G90" s="28" t="s">
        <v>6</v>
      </c>
      <c r="H90" s="28" t="s">
        <v>5</v>
      </c>
      <c r="I90" s="29" t="s">
        <v>4</v>
      </c>
      <c r="J90" s="139" t="s">
        <v>20</v>
      </c>
      <c r="K90" s="141" t="s">
        <v>149</v>
      </c>
    </row>
    <row r="91" spans="1:11" s="4" customFormat="1" ht="31.5" customHeight="1" x14ac:dyDescent="0.25">
      <c r="A91" s="455" t="s">
        <v>295</v>
      </c>
      <c r="B91" s="447" t="s">
        <v>294</v>
      </c>
      <c r="C91" s="147">
        <v>45244000</v>
      </c>
      <c r="D91" s="148">
        <v>76800</v>
      </c>
      <c r="E91" s="148">
        <v>96000</v>
      </c>
      <c r="F91" s="149" t="s">
        <v>32</v>
      </c>
      <c r="G91" s="150" t="s">
        <v>6</v>
      </c>
      <c r="H91" s="150" t="s">
        <v>5</v>
      </c>
      <c r="I91" s="151" t="s">
        <v>4</v>
      </c>
      <c r="J91" s="139" t="s">
        <v>20</v>
      </c>
      <c r="K91" s="152" t="s">
        <v>293</v>
      </c>
    </row>
    <row r="92" spans="1:11" s="4" customFormat="1" ht="31.5" customHeight="1" x14ac:dyDescent="0.25">
      <c r="A92" s="153" t="s">
        <v>431</v>
      </c>
      <c r="B92" s="446" t="s">
        <v>581</v>
      </c>
      <c r="C92" s="154"/>
      <c r="D92" s="155"/>
      <c r="E92" s="155"/>
      <c r="F92" s="30"/>
      <c r="G92" s="30"/>
      <c r="H92" s="30"/>
      <c r="I92" s="53"/>
      <c r="J92" s="53"/>
      <c r="K92" s="53"/>
    </row>
    <row r="93" spans="1:11" s="4" customFormat="1" ht="31.5" customHeight="1" x14ac:dyDescent="0.25">
      <c r="A93" s="456" t="s">
        <v>292</v>
      </c>
      <c r="B93" s="448" t="s">
        <v>291</v>
      </c>
      <c r="C93" s="156">
        <v>45244000</v>
      </c>
      <c r="D93" s="157">
        <v>50400</v>
      </c>
      <c r="E93" s="157">
        <v>63000</v>
      </c>
      <c r="F93" s="158" t="s">
        <v>7</v>
      </c>
      <c r="G93" s="56" t="s">
        <v>6</v>
      </c>
      <c r="H93" s="56" t="s">
        <v>5</v>
      </c>
      <c r="I93" s="159" t="s">
        <v>4</v>
      </c>
      <c r="J93" s="160" t="s">
        <v>113</v>
      </c>
      <c r="K93" s="161" t="s">
        <v>134</v>
      </c>
    </row>
    <row r="94" spans="1:11" s="4" customFormat="1" ht="31.5" customHeight="1" x14ac:dyDescent="0.25">
      <c r="A94" s="443" t="s">
        <v>290</v>
      </c>
      <c r="B94" s="446" t="s">
        <v>289</v>
      </c>
      <c r="C94" s="142">
        <v>45244000</v>
      </c>
      <c r="D94" s="143">
        <v>38400</v>
      </c>
      <c r="E94" s="143">
        <v>48000</v>
      </c>
      <c r="F94" s="141" t="s">
        <v>7</v>
      </c>
      <c r="G94" s="28" t="s">
        <v>6</v>
      </c>
      <c r="H94" s="28" t="s">
        <v>5</v>
      </c>
      <c r="I94" s="29" t="s">
        <v>4</v>
      </c>
      <c r="J94" s="139" t="s">
        <v>20</v>
      </c>
      <c r="K94" s="141" t="s">
        <v>149</v>
      </c>
    </row>
    <row r="95" spans="1:11" s="4" customFormat="1" ht="31.5" customHeight="1" x14ac:dyDescent="0.25">
      <c r="A95" s="443" t="s">
        <v>288</v>
      </c>
      <c r="B95" s="446" t="s">
        <v>287</v>
      </c>
      <c r="C95" s="142">
        <v>45317000</v>
      </c>
      <c r="D95" s="143">
        <v>114200</v>
      </c>
      <c r="E95" s="143">
        <v>142750</v>
      </c>
      <c r="F95" s="25" t="s">
        <v>32</v>
      </c>
      <c r="G95" s="28" t="s">
        <v>6</v>
      </c>
      <c r="H95" s="28" t="s">
        <v>5</v>
      </c>
      <c r="I95" s="139" t="s">
        <v>4</v>
      </c>
      <c r="J95" s="139" t="s">
        <v>240</v>
      </c>
      <c r="K95" s="141" t="s">
        <v>286</v>
      </c>
    </row>
    <row r="96" spans="1:11" s="4" customFormat="1" ht="31.5" customHeight="1" x14ac:dyDescent="0.25">
      <c r="A96" s="443" t="s">
        <v>285</v>
      </c>
      <c r="B96" s="446" t="s">
        <v>284</v>
      </c>
      <c r="C96" s="142">
        <v>77340000</v>
      </c>
      <c r="D96" s="143">
        <v>8480</v>
      </c>
      <c r="E96" s="143">
        <v>10600</v>
      </c>
      <c r="F96" s="25" t="s">
        <v>7</v>
      </c>
      <c r="G96" s="28" t="s">
        <v>6</v>
      </c>
      <c r="H96" s="28" t="s">
        <v>5</v>
      </c>
      <c r="I96" s="139" t="s">
        <v>4</v>
      </c>
      <c r="J96" s="139" t="s">
        <v>113</v>
      </c>
      <c r="K96" s="162" t="s">
        <v>283</v>
      </c>
    </row>
    <row r="97" spans="1:11" s="4" customFormat="1" ht="31.5" customHeight="1" x14ac:dyDescent="0.25">
      <c r="A97" s="443" t="s">
        <v>282</v>
      </c>
      <c r="B97" s="430" t="s">
        <v>281</v>
      </c>
      <c r="C97" s="105">
        <v>37535200</v>
      </c>
      <c r="D97" s="44">
        <v>26544</v>
      </c>
      <c r="E97" s="44">
        <v>33180</v>
      </c>
      <c r="F97" s="49" t="s">
        <v>32</v>
      </c>
      <c r="G97" s="46" t="s">
        <v>6</v>
      </c>
      <c r="H97" s="46" t="s">
        <v>5</v>
      </c>
      <c r="I97" s="386" t="s">
        <v>4</v>
      </c>
      <c r="J97" s="392" t="s">
        <v>20</v>
      </c>
      <c r="K97" s="393" t="s">
        <v>280</v>
      </c>
    </row>
    <row r="98" spans="1:11" s="4" customFormat="1" ht="31.5" customHeight="1" x14ac:dyDescent="0.25">
      <c r="A98" s="373" t="s">
        <v>737</v>
      </c>
      <c r="B98" s="449"/>
      <c r="C98" s="113"/>
      <c r="D98" s="391">
        <v>26500</v>
      </c>
      <c r="E98" s="391">
        <v>33125</v>
      </c>
      <c r="F98" s="382" t="s">
        <v>7</v>
      </c>
      <c r="G98" s="115"/>
      <c r="H98" s="115"/>
      <c r="I98" s="116"/>
      <c r="J98" s="394" t="s">
        <v>113</v>
      </c>
      <c r="K98" s="394" t="s">
        <v>831</v>
      </c>
    </row>
    <row r="99" spans="1:11" s="5" customFormat="1" ht="31.5" customHeight="1" x14ac:dyDescent="0.25">
      <c r="A99" s="443" t="s">
        <v>279</v>
      </c>
      <c r="B99" s="448" t="s">
        <v>278</v>
      </c>
      <c r="C99" s="387">
        <v>45222000</v>
      </c>
      <c r="D99" s="388">
        <v>62800</v>
      </c>
      <c r="E99" s="388">
        <v>78500</v>
      </c>
      <c r="F99" s="301" t="s">
        <v>7</v>
      </c>
      <c r="G99" s="181" t="s">
        <v>6</v>
      </c>
      <c r="H99" s="389" t="s">
        <v>5</v>
      </c>
      <c r="I99" s="389" t="s">
        <v>4</v>
      </c>
      <c r="J99" s="389" t="s">
        <v>113</v>
      </c>
      <c r="K99" s="390" t="s">
        <v>134</v>
      </c>
    </row>
    <row r="100" spans="1:11" s="5" customFormat="1" ht="31.5" customHeight="1" x14ac:dyDescent="0.25">
      <c r="A100" s="443" t="s">
        <v>277</v>
      </c>
      <c r="B100" s="446" t="s">
        <v>256</v>
      </c>
      <c r="C100" s="163">
        <v>45211360</v>
      </c>
      <c r="D100" s="164">
        <v>20640</v>
      </c>
      <c r="E100" s="164">
        <v>25800</v>
      </c>
      <c r="F100" s="116" t="s">
        <v>7</v>
      </c>
      <c r="G100" s="28" t="s">
        <v>6</v>
      </c>
      <c r="H100" s="139" t="s">
        <v>5</v>
      </c>
      <c r="I100" s="139" t="s">
        <v>4</v>
      </c>
      <c r="J100" s="165" t="s">
        <v>117</v>
      </c>
      <c r="K100" s="166" t="s">
        <v>191</v>
      </c>
    </row>
    <row r="101" spans="1:11" s="5" customFormat="1" ht="31.5" customHeight="1" x14ac:dyDescent="0.25">
      <c r="A101" s="443" t="s">
        <v>431</v>
      </c>
      <c r="B101" s="446"/>
      <c r="C101" s="163"/>
      <c r="D101" s="140">
        <v>31200</v>
      </c>
      <c r="E101" s="140">
        <v>39000</v>
      </c>
      <c r="F101" s="116"/>
      <c r="G101" s="103"/>
      <c r="H101" s="139"/>
      <c r="I101" s="139"/>
      <c r="J101" s="139" t="s">
        <v>113</v>
      </c>
      <c r="K101" s="116" t="s">
        <v>562</v>
      </c>
    </row>
    <row r="102" spans="1:11" s="5" customFormat="1" ht="31.5" customHeight="1" x14ac:dyDescent="0.25">
      <c r="A102" s="443" t="s">
        <v>276</v>
      </c>
      <c r="B102" s="446" t="s">
        <v>275</v>
      </c>
      <c r="C102" s="163">
        <v>77300000</v>
      </c>
      <c r="D102" s="140">
        <v>53088</v>
      </c>
      <c r="E102" s="140">
        <v>66360</v>
      </c>
      <c r="F102" s="116" t="s">
        <v>32</v>
      </c>
      <c r="G102" s="28" t="s">
        <v>6</v>
      </c>
      <c r="H102" s="139" t="s">
        <v>5</v>
      </c>
      <c r="I102" s="139" t="s">
        <v>4</v>
      </c>
      <c r="J102" s="139" t="s">
        <v>20</v>
      </c>
      <c r="K102" s="116" t="s">
        <v>134</v>
      </c>
    </row>
    <row r="103" spans="1:11" s="5" customFormat="1" ht="31.5" customHeight="1" x14ac:dyDescent="0.25">
      <c r="A103" s="443" t="s">
        <v>274</v>
      </c>
      <c r="B103" s="447" t="s">
        <v>273</v>
      </c>
      <c r="C103" s="163">
        <v>90533000</v>
      </c>
      <c r="D103" s="164">
        <v>160000</v>
      </c>
      <c r="E103" s="164">
        <v>200000</v>
      </c>
      <c r="F103" s="116" t="s">
        <v>32</v>
      </c>
      <c r="G103" s="28" t="s">
        <v>6</v>
      </c>
      <c r="H103" s="139" t="s">
        <v>5</v>
      </c>
      <c r="I103" s="165" t="s">
        <v>4</v>
      </c>
      <c r="J103" s="139" t="s">
        <v>113</v>
      </c>
      <c r="K103" s="116" t="s">
        <v>191</v>
      </c>
    </row>
    <row r="104" spans="1:11" s="5" customFormat="1" ht="31.5" customHeight="1" x14ac:dyDescent="0.25">
      <c r="A104" s="443" t="s">
        <v>431</v>
      </c>
      <c r="B104" s="446" t="s">
        <v>561</v>
      </c>
      <c r="C104" s="163"/>
      <c r="D104" s="140">
        <v>144800</v>
      </c>
      <c r="E104" s="140">
        <v>181000</v>
      </c>
      <c r="F104" s="116"/>
      <c r="G104" s="103"/>
      <c r="H104" s="139"/>
      <c r="I104" s="139" t="s">
        <v>49</v>
      </c>
      <c r="J104" s="139"/>
      <c r="K104" s="116"/>
    </row>
    <row r="105" spans="1:11" s="5" customFormat="1" ht="31.5" customHeight="1" x14ac:dyDescent="0.25">
      <c r="A105" s="443" t="s">
        <v>272</v>
      </c>
      <c r="B105" s="447" t="s">
        <v>271</v>
      </c>
      <c r="C105" s="163">
        <v>90533000</v>
      </c>
      <c r="D105" s="164">
        <v>17600</v>
      </c>
      <c r="E105" s="164">
        <v>22000</v>
      </c>
      <c r="F105" s="116" t="s">
        <v>7</v>
      </c>
      <c r="G105" s="28" t="s">
        <v>6</v>
      </c>
      <c r="H105" s="139" t="s">
        <v>5</v>
      </c>
      <c r="I105" s="165" t="s">
        <v>4</v>
      </c>
      <c r="J105" s="165" t="s">
        <v>113</v>
      </c>
      <c r="K105" s="166" t="s">
        <v>134</v>
      </c>
    </row>
    <row r="106" spans="1:11" s="5" customFormat="1" ht="31.5" customHeight="1" x14ac:dyDescent="0.25">
      <c r="A106" s="443" t="s">
        <v>431</v>
      </c>
      <c r="B106" s="447" t="s">
        <v>557</v>
      </c>
      <c r="C106" s="163"/>
      <c r="D106" s="164">
        <v>15200</v>
      </c>
      <c r="E106" s="164">
        <v>19000</v>
      </c>
      <c r="F106" s="116"/>
      <c r="G106" s="103"/>
      <c r="H106" s="139"/>
      <c r="I106" s="165" t="s">
        <v>49</v>
      </c>
      <c r="J106" s="139"/>
      <c r="K106" s="116"/>
    </row>
    <row r="107" spans="1:11" s="5" customFormat="1" ht="31.5" customHeight="1" x14ac:dyDescent="0.25">
      <c r="A107" s="445" t="s">
        <v>737</v>
      </c>
      <c r="B107" s="450" t="s">
        <v>841</v>
      </c>
      <c r="C107" s="163"/>
      <c r="D107" s="396">
        <v>8000</v>
      </c>
      <c r="E107" s="396">
        <v>10000</v>
      </c>
      <c r="F107" s="116"/>
      <c r="G107" s="381"/>
      <c r="H107" s="139"/>
      <c r="I107" s="397" t="s">
        <v>4</v>
      </c>
      <c r="J107" s="397" t="s">
        <v>240</v>
      </c>
      <c r="K107" s="394" t="s">
        <v>784</v>
      </c>
    </row>
    <row r="108" spans="1:11" s="5" customFormat="1" ht="31.5" customHeight="1" x14ac:dyDescent="0.25">
      <c r="A108" s="443" t="s">
        <v>270</v>
      </c>
      <c r="B108" s="446" t="s">
        <v>269</v>
      </c>
      <c r="C108" s="163">
        <v>65320000</v>
      </c>
      <c r="D108" s="140">
        <v>64000</v>
      </c>
      <c r="E108" s="140">
        <v>80000</v>
      </c>
      <c r="F108" s="116" t="s">
        <v>32</v>
      </c>
      <c r="G108" s="28" t="s">
        <v>6</v>
      </c>
      <c r="H108" s="139" t="s">
        <v>5</v>
      </c>
      <c r="I108" s="139" t="s">
        <v>4</v>
      </c>
      <c r="J108" s="139" t="s">
        <v>240</v>
      </c>
      <c r="K108" s="116" t="s">
        <v>71</v>
      </c>
    </row>
    <row r="109" spans="1:11" s="5" customFormat="1" ht="31.5" customHeight="1" x14ac:dyDescent="0.25">
      <c r="A109" s="443" t="s">
        <v>268</v>
      </c>
      <c r="B109" s="446" t="s">
        <v>267</v>
      </c>
      <c r="C109" s="163">
        <v>50800000</v>
      </c>
      <c r="D109" s="140">
        <v>22320</v>
      </c>
      <c r="E109" s="140">
        <v>27900</v>
      </c>
      <c r="F109" s="116" t="s">
        <v>7</v>
      </c>
      <c r="G109" s="28" t="s">
        <v>6</v>
      </c>
      <c r="H109" s="139" t="s">
        <v>5</v>
      </c>
      <c r="I109" s="139" t="s">
        <v>4</v>
      </c>
      <c r="J109" s="139" t="s">
        <v>36</v>
      </c>
      <c r="K109" s="116" t="s">
        <v>71</v>
      </c>
    </row>
    <row r="110" spans="1:11" s="5" customFormat="1" ht="31.5" customHeight="1" x14ac:dyDescent="0.25">
      <c r="A110" s="443" t="s">
        <v>266</v>
      </c>
      <c r="B110" s="439" t="s">
        <v>265</v>
      </c>
      <c r="C110" s="27">
        <v>45112700</v>
      </c>
      <c r="D110" s="97">
        <v>32000</v>
      </c>
      <c r="E110" s="97">
        <v>40000</v>
      </c>
      <c r="F110" s="167" t="s">
        <v>7</v>
      </c>
      <c r="G110" s="28" t="s">
        <v>6</v>
      </c>
      <c r="H110" s="139" t="s">
        <v>5</v>
      </c>
      <c r="I110" s="139" t="s">
        <v>4</v>
      </c>
      <c r="J110" s="139" t="s">
        <v>54</v>
      </c>
      <c r="K110" s="25" t="s">
        <v>245</v>
      </c>
    </row>
    <row r="111" spans="1:11" s="5" customFormat="1" ht="31.5" customHeight="1" x14ac:dyDescent="0.25">
      <c r="A111" s="443" t="s">
        <v>264</v>
      </c>
      <c r="B111" s="439" t="s">
        <v>263</v>
      </c>
      <c r="C111" s="27">
        <v>45112700</v>
      </c>
      <c r="D111" s="97">
        <v>12000</v>
      </c>
      <c r="E111" s="97">
        <v>15000</v>
      </c>
      <c r="F111" s="25" t="s">
        <v>7</v>
      </c>
      <c r="G111" s="28" t="s">
        <v>6</v>
      </c>
      <c r="H111" s="139" t="s">
        <v>5</v>
      </c>
      <c r="I111" s="139" t="s">
        <v>4</v>
      </c>
      <c r="J111" s="168" t="s">
        <v>117</v>
      </c>
      <c r="K111" s="169" t="s">
        <v>245</v>
      </c>
    </row>
    <row r="112" spans="1:11" s="5" customFormat="1" ht="31.5" customHeight="1" x14ac:dyDescent="0.25">
      <c r="A112" s="443" t="s">
        <v>262</v>
      </c>
      <c r="B112" s="439" t="s">
        <v>261</v>
      </c>
      <c r="C112" s="27" t="s">
        <v>487</v>
      </c>
      <c r="D112" s="97">
        <v>169800</v>
      </c>
      <c r="E112" s="97">
        <v>212250</v>
      </c>
      <c r="F112" s="25" t="s">
        <v>32</v>
      </c>
      <c r="G112" s="28" t="s">
        <v>6</v>
      </c>
      <c r="H112" s="28" t="s">
        <v>5</v>
      </c>
      <c r="I112" s="29" t="s">
        <v>49</v>
      </c>
      <c r="J112" s="57" t="s">
        <v>3</v>
      </c>
      <c r="K112" s="25" t="s">
        <v>258</v>
      </c>
    </row>
    <row r="113" spans="1:11" s="5" customFormat="1" ht="31.5" customHeight="1" x14ac:dyDescent="0.25">
      <c r="A113" s="444" t="s">
        <v>260</v>
      </c>
      <c r="B113" s="430" t="s">
        <v>259</v>
      </c>
      <c r="C113" s="105">
        <v>45112712</v>
      </c>
      <c r="D113" s="106">
        <v>128000</v>
      </c>
      <c r="E113" s="106">
        <v>160000</v>
      </c>
      <c r="F113" s="45" t="s">
        <v>32</v>
      </c>
      <c r="G113" s="46" t="s">
        <v>6</v>
      </c>
      <c r="H113" s="46" t="s">
        <v>5</v>
      </c>
      <c r="I113" s="47" t="s">
        <v>49</v>
      </c>
      <c r="J113" s="170" t="s">
        <v>3</v>
      </c>
      <c r="K113" s="171" t="s">
        <v>258</v>
      </c>
    </row>
    <row r="114" spans="1:11" s="5" customFormat="1" ht="31.5" customHeight="1" x14ac:dyDescent="0.25">
      <c r="A114" s="172" t="s">
        <v>257</v>
      </c>
      <c r="B114" s="451" t="s">
        <v>736</v>
      </c>
      <c r="C114" s="173">
        <v>45211360</v>
      </c>
      <c r="D114" s="60">
        <v>10560</v>
      </c>
      <c r="E114" s="60">
        <v>13200</v>
      </c>
      <c r="F114" s="174" t="s">
        <v>7</v>
      </c>
      <c r="G114" s="175" t="s">
        <v>6</v>
      </c>
      <c r="H114" s="175" t="s">
        <v>5</v>
      </c>
      <c r="I114" s="176" t="s">
        <v>4</v>
      </c>
      <c r="J114" s="175" t="s">
        <v>113</v>
      </c>
      <c r="K114" s="175" t="s">
        <v>134</v>
      </c>
    </row>
    <row r="115" spans="1:11" s="5" customFormat="1" ht="31.5" customHeight="1" x14ac:dyDescent="0.25">
      <c r="A115" s="177" t="s">
        <v>255</v>
      </c>
      <c r="B115" s="452" t="s">
        <v>254</v>
      </c>
      <c r="C115" s="178">
        <v>71242000</v>
      </c>
      <c r="D115" s="179">
        <v>4000</v>
      </c>
      <c r="E115" s="179">
        <v>5000</v>
      </c>
      <c r="F115" s="180" t="s">
        <v>7</v>
      </c>
      <c r="G115" s="181" t="s">
        <v>6</v>
      </c>
      <c r="H115" s="57" t="s">
        <v>5</v>
      </c>
      <c r="I115" s="58" t="s">
        <v>4</v>
      </c>
      <c r="J115" s="182" t="s">
        <v>113</v>
      </c>
      <c r="K115" s="182" t="s">
        <v>253</v>
      </c>
    </row>
    <row r="116" spans="1:11" s="5" customFormat="1" ht="31.5" customHeight="1" x14ac:dyDescent="0.25">
      <c r="A116" s="153" t="s">
        <v>252</v>
      </c>
      <c r="B116" s="431" t="s">
        <v>251</v>
      </c>
      <c r="C116" s="124">
        <v>45000000</v>
      </c>
      <c r="D116" s="52">
        <v>20000</v>
      </c>
      <c r="E116" s="52">
        <v>25000</v>
      </c>
      <c r="F116" s="65" t="s">
        <v>7</v>
      </c>
      <c r="G116" s="28" t="s">
        <v>6</v>
      </c>
      <c r="H116" s="30" t="s">
        <v>5</v>
      </c>
      <c r="I116" s="53" t="s">
        <v>4</v>
      </c>
      <c r="J116" s="30" t="s">
        <v>117</v>
      </c>
      <c r="K116" s="30" t="s">
        <v>233</v>
      </c>
    </row>
    <row r="117" spans="1:11" s="5" customFormat="1" ht="31.5" customHeight="1" x14ac:dyDescent="0.25">
      <c r="A117" s="153" t="s">
        <v>250</v>
      </c>
      <c r="B117" s="431" t="s">
        <v>249</v>
      </c>
      <c r="C117" s="379">
        <v>35125100</v>
      </c>
      <c r="D117" s="52">
        <v>48000</v>
      </c>
      <c r="E117" s="52">
        <v>60000</v>
      </c>
      <c r="F117" s="65" t="s">
        <v>32</v>
      </c>
      <c r="G117" s="28" t="s">
        <v>6</v>
      </c>
      <c r="H117" s="30" t="s">
        <v>5</v>
      </c>
      <c r="I117" s="53" t="s">
        <v>4</v>
      </c>
      <c r="J117" s="175" t="s">
        <v>20</v>
      </c>
      <c r="K117" s="175" t="s">
        <v>248</v>
      </c>
    </row>
    <row r="118" spans="1:11" s="5" customFormat="1" ht="31.5" customHeight="1" x14ac:dyDescent="0.25">
      <c r="A118" s="445" t="s">
        <v>737</v>
      </c>
      <c r="B118" s="431"/>
      <c r="C118" s="376">
        <v>90742300</v>
      </c>
      <c r="D118" s="52"/>
      <c r="E118" s="52"/>
      <c r="F118" s="65"/>
      <c r="G118" s="103"/>
      <c r="H118" s="30"/>
      <c r="I118" s="53"/>
      <c r="J118" s="362" t="s">
        <v>124</v>
      </c>
      <c r="K118" s="362" t="s">
        <v>380</v>
      </c>
    </row>
    <row r="119" spans="1:11" s="5" customFormat="1" ht="47.25" customHeight="1" x14ac:dyDescent="0.25">
      <c r="A119" s="153" t="s">
        <v>247</v>
      </c>
      <c r="B119" s="431" t="s">
        <v>246</v>
      </c>
      <c r="C119" s="124">
        <v>71242000</v>
      </c>
      <c r="D119" s="52">
        <v>3760</v>
      </c>
      <c r="E119" s="52">
        <v>4700</v>
      </c>
      <c r="F119" s="65" t="s">
        <v>7</v>
      </c>
      <c r="G119" s="28" t="s">
        <v>6</v>
      </c>
      <c r="H119" s="30" t="s">
        <v>5</v>
      </c>
      <c r="I119" s="53" t="s">
        <v>4</v>
      </c>
      <c r="J119" s="175" t="s">
        <v>54</v>
      </c>
      <c r="K119" s="175" t="s">
        <v>245</v>
      </c>
    </row>
    <row r="120" spans="1:11" s="5" customFormat="1" ht="31.5" customHeight="1" x14ac:dyDescent="0.25">
      <c r="A120" s="445" t="s">
        <v>737</v>
      </c>
      <c r="B120" s="431"/>
      <c r="C120" s="124"/>
      <c r="D120" s="52"/>
      <c r="E120" s="52"/>
      <c r="F120" s="65"/>
      <c r="G120" s="381"/>
      <c r="H120" s="30"/>
      <c r="I120" s="53"/>
      <c r="J120" s="362" t="s">
        <v>240</v>
      </c>
      <c r="K120" s="362" t="s">
        <v>805</v>
      </c>
    </row>
    <row r="121" spans="1:11" s="5" customFormat="1" ht="31.5" customHeight="1" x14ac:dyDescent="0.25">
      <c r="A121" s="153" t="s">
        <v>244</v>
      </c>
      <c r="B121" s="431" t="s">
        <v>243</v>
      </c>
      <c r="C121" s="124">
        <v>45000000</v>
      </c>
      <c r="D121" s="52">
        <v>35000</v>
      </c>
      <c r="E121" s="52">
        <v>43750</v>
      </c>
      <c r="F121" s="65" t="s">
        <v>7</v>
      </c>
      <c r="G121" s="28" t="s">
        <v>6</v>
      </c>
      <c r="H121" s="30" t="s">
        <v>5</v>
      </c>
      <c r="I121" s="53" t="s">
        <v>4</v>
      </c>
      <c r="J121" s="30" t="s">
        <v>196</v>
      </c>
      <c r="K121" s="30" t="s">
        <v>233</v>
      </c>
    </row>
    <row r="122" spans="1:11" s="5" customFormat="1" ht="31.5" x14ac:dyDescent="0.25">
      <c r="A122" s="153" t="s">
        <v>242</v>
      </c>
      <c r="B122" s="431" t="s">
        <v>241</v>
      </c>
      <c r="C122" s="124">
        <v>45000000</v>
      </c>
      <c r="D122" s="52">
        <v>80000</v>
      </c>
      <c r="E122" s="52">
        <v>100000</v>
      </c>
      <c r="F122" s="65" t="s">
        <v>32</v>
      </c>
      <c r="G122" s="28" t="s">
        <v>6</v>
      </c>
      <c r="H122" s="30" t="s">
        <v>5</v>
      </c>
      <c r="I122" s="53" t="s">
        <v>4</v>
      </c>
      <c r="J122" s="30" t="s">
        <v>240</v>
      </c>
      <c r="K122" s="30" t="s">
        <v>239</v>
      </c>
    </row>
    <row r="123" spans="1:11" s="5" customFormat="1" ht="31.5" customHeight="1" x14ac:dyDescent="0.25">
      <c r="A123" s="153" t="s">
        <v>238</v>
      </c>
      <c r="B123" s="431" t="s">
        <v>237</v>
      </c>
      <c r="C123" s="124">
        <v>45000000</v>
      </c>
      <c r="D123" s="52">
        <v>240000</v>
      </c>
      <c r="E123" s="52">
        <v>300000</v>
      </c>
      <c r="F123" s="65" t="s">
        <v>32</v>
      </c>
      <c r="G123" s="28" t="s">
        <v>6</v>
      </c>
      <c r="H123" s="30" t="s">
        <v>5</v>
      </c>
      <c r="I123" s="53" t="s">
        <v>4</v>
      </c>
      <c r="J123" s="30" t="s">
        <v>113</v>
      </c>
      <c r="K123" s="30" t="s">
        <v>236</v>
      </c>
    </row>
    <row r="124" spans="1:11" s="5" customFormat="1" ht="31.5" customHeight="1" x14ac:dyDescent="0.25">
      <c r="A124" s="153" t="s">
        <v>235</v>
      </c>
      <c r="B124" s="431" t="s">
        <v>234</v>
      </c>
      <c r="C124" s="124">
        <v>45310000</v>
      </c>
      <c r="D124" s="52">
        <v>18448</v>
      </c>
      <c r="E124" s="52">
        <v>23060</v>
      </c>
      <c r="F124" s="65" t="s">
        <v>7</v>
      </c>
      <c r="G124" s="28" t="s">
        <v>6</v>
      </c>
      <c r="H124" s="30" t="s">
        <v>5</v>
      </c>
      <c r="I124" s="53" t="s">
        <v>4</v>
      </c>
      <c r="J124" s="30" t="s">
        <v>196</v>
      </c>
      <c r="K124" s="30" t="s">
        <v>233</v>
      </c>
    </row>
    <row r="125" spans="1:11" s="5" customFormat="1" ht="31.5" customHeight="1" x14ac:dyDescent="0.25">
      <c r="A125" s="153" t="s">
        <v>232</v>
      </c>
      <c r="B125" s="431" t="s">
        <v>231</v>
      </c>
      <c r="C125" s="124">
        <v>71242000</v>
      </c>
      <c r="D125" s="52">
        <v>26500</v>
      </c>
      <c r="E125" s="52">
        <v>33125</v>
      </c>
      <c r="F125" s="65" t="s">
        <v>7</v>
      </c>
      <c r="G125" s="28" t="s">
        <v>6</v>
      </c>
      <c r="H125" s="30" t="s">
        <v>5</v>
      </c>
      <c r="I125" s="53" t="s">
        <v>4</v>
      </c>
      <c r="J125" s="30" t="s">
        <v>124</v>
      </c>
      <c r="K125" s="30" t="s">
        <v>228</v>
      </c>
    </row>
    <row r="126" spans="1:11" s="5" customFormat="1" ht="31.5" x14ac:dyDescent="0.25">
      <c r="A126" s="183" t="s">
        <v>230</v>
      </c>
      <c r="B126" s="453" t="s">
        <v>229</v>
      </c>
      <c r="C126" s="184">
        <v>71242000</v>
      </c>
      <c r="D126" s="185">
        <v>11200</v>
      </c>
      <c r="E126" s="185">
        <v>14000</v>
      </c>
      <c r="F126" s="186" t="s">
        <v>7</v>
      </c>
      <c r="G126" s="46" t="s">
        <v>6</v>
      </c>
      <c r="H126" s="187" t="s">
        <v>5</v>
      </c>
      <c r="I126" s="188" t="s">
        <v>4</v>
      </c>
      <c r="J126" s="187" t="s">
        <v>124</v>
      </c>
      <c r="K126" s="187" t="s">
        <v>228</v>
      </c>
    </row>
    <row r="127" spans="1:11" s="5" customFormat="1" ht="47.25" x14ac:dyDescent="0.25">
      <c r="A127" s="50" t="s">
        <v>436</v>
      </c>
      <c r="B127" s="431" t="s">
        <v>437</v>
      </c>
      <c r="C127" s="124">
        <v>50800000</v>
      </c>
      <c r="D127" s="52">
        <v>30048</v>
      </c>
      <c r="E127" s="52">
        <v>37560</v>
      </c>
      <c r="F127" s="65" t="s">
        <v>32</v>
      </c>
      <c r="G127" s="30" t="s">
        <v>6</v>
      </c>
      <c r="H127" s="30" t="s">
        <v>5</v>
      </c>
      <c r="I127" s="53" t="s">
        <v>4</v>
      </c>
      <c r="J127" s="30" t="s">
        <v>3</v>
      </c>
      <c r="K127" s="30" t="s">
        <v>438</v>
      </c>
    </row>
    <row r="128" spans="1:11" s="5" customFormat="1" ht="47.25" x14ac:dyDescent="0.25">
      <c r="A128" s="50" t="s">
        <v>445</v>
      </c>
      <c r="B128" s="431" t="s">
        <v>446</v>
      </c>
      <c r="C128" s="124">
        <v>45220000</v>
      </c>
      <c r="D128" s="52">
        <v>12000</v>
      </c>
      <c r="E128" s="52">
        <v>15000</v>
      </c>
      <c r="F128" s="65" t="s">
        <v>7</v>
      </c>
      <c r="G128" s="30" t="s">
        <v>6</v>
      </c>
      <c r="H128" s="30" t="s">
        <v>5</v>
      </c>
      <c r="I128" s="53" t="s">
        <v>4</v>
      </c>
      <c r="J128" s="30" t="s">
        <v>124</v>
      </c>
      <c r="K128" s="30" t="s">
        <v>447</v>
      </c>
    </row>
    <row r="129" spans="1:11" s="5" customFormat="1" ht="47.25" x14ac:dyDescent="0.25">
      <c r="A129" s="50" t="s">
        <v>522</v>
      </c>
      <c r="B129" s="431" t="s">
        <v>523</v>
      </c>
      <c r="C129" s="124">
        <v>45211360</v>
      </c>
      <c r="D129" s="52">
        <v>127352</v>
      </c>
      <c r="E129" s="52">
        <v>159190</v>
      </c>
      <c r="F129" s="65" t="s">
        <v>32</v>
      </c>
      <c r="G129" s="30" t="s">
        <v>6</v>
      </c>
      <c r="H129" s="30" t="s">
        <v>5</v>
      </c>
      <c r="I129" s="53" t="s">
        <v>4</v>
      </c>
      <c r="J129" s="30" t="s">
        <v>20</v>
      </c>
      <c r="K129" s="30" t="s">
        <v>524</v>
      </c>
    </row>
    <row r="130" spans="1:11" s="5" customFormat="1" ht="47.25" x14ac:dyDescent="0.25">
      <c r="A130" s="50" t="s">
        <v>556</v>
      </c>
      <c r="B130" s="431" t="s">
        <v>563</v>
      </c>
      <c r="C130" s="118">
        <v>77300000</v>
      </c>
      <c r="D130" s="114">
        <v>53088</v>
      </c>
      <c r="E130" s="114">
        <v>66360</v>
      </c>
      <c r="F130" s="120" t="s">
        <v>32</v>
      </c>
      <c r="G130" s="115" t="s">
        <v>6</v>
      </c>
      <c r="H130" s="115" t="s">
        <v>5</v>
      </c>
      <c r="I130" s="116" t="s">
        <v>4</v>
      </c>
      <c r="J130" s="115" t="s">
        <v>113</v>
      </c>
      <c r="K130" s="115" t="s">
        <v>562</v>
      </c>
    </row>
    <row r="131" spans="1:11" s="5" customFormat="1" ht="47.25" customHeight="1" x14ac:dyDescent="0.25">
      <c r="A131" s="50" t="s">
        <v>652</v>
      </c>
      <c r="B131" s="431" t="s">
        <v>691</v>
      </c>
      <c r="C131" s="124">
        <v>45211360</v>
      </c>
      <c r="D131" s="52">
        <v>127352</v>
      </c>
      <c r="E131" s="52">
        <v>159190</v>
      </c>
      <c r="F131" s="65" t="s">
        <v>32</v>
      </c>
      <c r="G131" s="30" t="s">
        <v>6</v>
      </c>
      <c r="H131" s="30" t="s">
        <v>5</v>
      </c>
      <c r="I131" s="53" t="s">
        <v>4</v>
      </c>
      <c r="J131" s="30" t="s">
        <v>117</v>
      </c>
      <c r="K131" s="30" t="s">
        <v>654</v>
      </c>
    </row>
    <row r="132" spans="1:11" s="5" customFormat="1" ht="47.25" customHeight="1" x14ac:dyDescent="0.25">
      <c r="A132" s="50" t="s">
        <v>653</v>
      </c>
      <c r="B132" s="433" t="s">
        <v>655</v>
      </c>
      <c r="C132" s="124">
        <v>79714000</v>
      </c>
      <c r="D132" s="60">
        <v>3500</v>
      </c>
      <c r="E132" s="60">
        <v>4375</v>
      </c>
      <c r="F132" s="65" t="s">
        <v>7</v>
      </c>
      <c r="G132" s="30" t="s">
        <v>6</v>
      </c>
      <c r="H132" s="30" t="s">
        <v>5</v>
      </c>
      <c r="I132" s="53" t="s">
        <v>4</v>
      </c>
      <c r="J132" s="30" t="s">
        <v>20</v>
      </c>
      <c r="K132" s="30" t="s">
        <v>656</v>
      </c>
    </row>
    <row r="133" spans="1:11" s="5" customFormat="1" ht="31.5" customHeight="1" x14ac:dyDescent="0.25">
      <c r="A133" s="445" t="s">
        <v>737</v>
      </c>
      <c r="B133" s="433"/>
      <c r="C133" s="124"/>
      <c r="D133" s="363">
        <v>6300</v>
      </c>
      <c r="E133" s="363">
        <v>7875</v>
      </c>
      <c r="F133" s="65"/>
      <c r="G133" s="30"/>
      <c r="H133" s="30"/>
      <c r="I133" s="53"/>
      <c r="J133" s="30"/>
      <c r="K133" s="30"/>
    </row>
    <row r="134" spans="1:11" s="5" customFormat="1" ht="47.25" customHeight="1" x14ac:dyDescent="0.25">
      <c r="A134" s="50" t="s">
        <v>707</v>
      </c>
      <c r="B134" s="431" t="s">
        <v>720</v>
      </c>
      <c r="C134" s="124">
        <v>45222000</v>
      </c>
      <c r="D134" s="52">
        <v>71600</v>
      </c>
      <c r="E134" s="52">
        <v>89500</v>
      </c>
      <c r="F134" s="65" t="s">
        <v>32</v>
      </c>
      <c r="G134" s="30" t="s">
        <v>6</v>
      </c>
      <c r="H134" s="30" t="s">
        <v>5</v>
      </c>
      <c r="I134" s="53" t="s">
        <v>4</v>
      </c>
      <c r="J134" s="30" t="s">
        <v>54</v>
      </c>
      <c r="K134" s="30" t="s">
        <v>708</v>
      </c>
    </row>
    <row r="135" spans="1:11" s="5" customFormat="1" ht="47.25" customHeight="1" x14ac:dyDescent="0.25">
      <c r="A135" s="375" t="s">
        <v>764</v>
      </c>
      <c r="B135" s="454" t="s">
        <v>752</v>
      </c>
      <c r="C135" s="376">
        <v>45211360</v>
      </c>
      <c r="D135" s="363">
        <v>31200</v>
      </c>
      <c r="E135" s="363">
        <v>39000</v>
      </c>
      <c r="F135" s="374" t="s">
        <v>7</v>
      </c>
      <c r="G135" s="362" t="s">
        <v>6</v>
      </c>
      <c r="H135" s="362" t="s">
        <v>5</v>
      </c>
      <c r="I135" s="365" t="s">
        <v>4</v>
      </c>
      <c r="J135" s="362" t="s">
        <v>54</v>
      </c>
      <c r="K135" s="362" t="s">
        <v>751</v>
      </c>
    </row>
    <row r="136" spans="1:11" s="5" customFormat="1" ht="47.25" customHeight="1" x14ac:dyDescent="0.25">
      <c r="A136" s="375" t="s">
        <v>765</v>
      </c>
      <c r="B136" s="454" t="s">
        <v>795</v>
      </c>
      <c r="C136" s="376">
        <v>45211360</v>
      </c>
      <c r="D136" s="363">
        <v>17600</v>
      </c>
      <c r="E136" s="363">
        <v>22000</v>
      </c>
      <c r="F136" s="374" t="s">
        <v>7</v>
      </c>
      <c r="G136" s="362" t="s">
        <v>6</v>
      </c>
      <c r="H136" s="362" t="s">
        <v>5</v>
      </c>
      <c r="I136" s="365" t="s">
        <v>4</v>
      </c>
      <c r="J136" s="362" t="s">
        <v>54</v>
      </c>
      <c r="K136" s="362" t="s">
        <v>766</v>
      </c>
    </row>
    <row r="137" spans="1:11" s="5" customFormat="1" ht="47.25" customHeight="1" x14ac:dyDescent="0.25">
      <c r="A137" s="375" t="s">
        <v>802</v>
      </c>
      <c r="B137" s="454" t="s">
        <v>803</v>
      </c>
      <c r="C137" s="376">
        <v>44212321</v>
      </c>
      <c r="D137" s="363">
        <v>8063.2</v>
      </c>
      <c r="E137" s="363">
        <v>10079</v>
      </c>
      <c r="F137" s="374" t="s">
        <v>7</v>
      </c>
      <c r="G137" s="362" t="s">
        <v>6</v>
      </c>
      <c r="H137" s="362" t="s">
        <v>5</v>
      </c>
      <c r="I137" s="365" t="s">
        <v>4</v>
      </c>
      <c r="J137" s="362" t="s">
        <v>124</v>
      </c>
      <c r="K137" s="362" t="s">
        <v>804</v>
      </c>
    </row>
    <row r="138" spans="1:11" s="5" customFormat="1" ht="47.25" customHeight="1" x14ac:dyDescent="0.25">
      <c r="A138" s="375" t="s">
        <v>806</v>
      </c>
      <c r="B138" s="435" t="s">
        <v>935</v>
      </c>
      <c r="C138" s="376">
        <v>45453000</v>
      </c>
      <c r="D138" s="363">
        <v>11200</v>
      </c>
      <c r="E138" s="363">
        <v>14000</v>
      </c>
      <c r="F138" s="374" t="s">
        <v>7</v>
      </c>
      <c r="G138" s="362" t="s">
        <v>6</v>
      </c>
      <c r="H138" s="362" t="s">
        <v>5</v>
      </c>
      <c r="I138" s="365" t="s">
        <v>4</v>
      </c>
      <c r="J138" s="362" t="s">
        <v>124</v>
      </c>
      <c r="K138" s="362" t="s">
        <v>807</v>
      </c>
    </row>
    <row r="139" spans="1:11" s="5" customFormat="1" ht="47.25" customHeight="1" x14ac:dyDescent="0.25">
      <c r="A139" s="375" t="s">
        <v>833</v>
      </c>
      <c r="B139" s="454" t="s">
        <v>834</v>
      </c>
      <c r="C139" s="376">
        <v>45211360</v>
      </c>
      <c r="D139" s="363">
        <v>31200</v>
      </c>
      <c r="E139" s="363">
        <v>39000</v>
      </c>
      <c r="F139" s="374" t="s">
        <v>7</v>
      </c>
      <c r="G139" s="362" t="s">
        <v>6</v>
      </c>
      <c r="H139" s="362" t="s">
        <v>5</v>
      </c>
      <c r="I139" s="365" t="s">
        <v>4</v>
      </c>
      <c r="J139" s="362" t="s">
        <v>124</v>
      </c>
      <c r="K139" s="362" t="s">
        <v>835</v>
      </c>
    </row>
    <row r="140" spans="1:11" s="5" customFormat="1" ht="47.25" customHeight="1" x14ac:dyDescent="0.25">
      <c r="A140" s="457" t="s">
        <v>842</v>
      </c>
      <c r="B140" s="454" t="s">
        <v>928</v>
      </c>
      <c r="C140" s="398">
        <v>90533000</v>
      </c>
      <c r="D140" s="391">
        <v>7200</v>
      </c>
      <c r="E140" s="391">
        <v>9000</v>
      </c>
      <c r="F140" s="399" t="s">
        <v>7</v>
      </c>
      <c r="G140" s="382" t="s">
        <v>6</v>
      </c>
      <c r="H140" s="382" t="s">
        <v>5</v>
      </c>
      <c r="I140" s="394" t="s">
        <v>4</v>
      </c>
      <c r="J140" s="382" t="s">
        <v>333</v>
      </c>
      <c r="K140" s="382" t="s">
        <v>447</v>
      </c>
    </row>
    <row r="141" spans="1:11" s="5" customFormat="1" ht="47.25" customHeight="1" x14ac:dyDescent="0.25">
      <c r="A141" s="457" t="s">
        <v>861</v>
      </c>
      <c r="B141" s="454" t="s">
        <v>862</v>
      </c>
      <c r="C141" s="376">
        <v>79714000</v>
      </c>
      <c r="D141" s="363">
        <v>4200</v>
      </c>
      <c r="E141" s="363">
        <v>5250</v>
      </c>
      <c r="F141" s="374" t="s">
        <v>7</v>
      </c>
      <c r="G141" s="362" t="s">
        <v>6</v>
      </c>
      <c r="H141" s="362" t="s">
        <v>5</v>
      </c>
      <c r="I141" s="365" t="s">
        <v>4</v>
      </c>
      <c r="J141" s="362" t="s">
        <v>54</v>
      </c>
      <c r="K141" s="362" t="s">
        <v>553</v>
      </c>
    </row>
    <row r="142" spans="1:11" s="5" customFormat="1" ht="47.25" customHeight="1" x14ac:dyDescent="0.25">
      <c r="A142" s="457" t="s">
        <v>924</v>
      </c>
      <c r="B142" s="454" t="s">
        <v>881</v>
      </c>
      <c r="C142" s="376">
        <v>39298900</v>
      </c>
      <c r="D142" s="363">
        <v>67200</v>
      </c>
      <c r="E142" s="363">
        <v>84000</v>
      </c>
      <c r="F142" s="374" t="s">
        <v>32</v>
      </c>
      <c r="G142" s="362" t="s">
        <v>6</v>
      </c>
      <c r="H142" s="362" t="s">
        <v>5</v>
      </c>
      <c r="I142" s="365" t="s">
        <v>4</v>
      </c>
      <c r="J142" s="362" t="s">
        <v>333</v>
      </c>
      <c r="K142" s="362" t="s">
        <v>286</v>
      </c>
    </row>
    <row r="143" spans="1:11" s="3" customFormat="1" ht="24" customHeight="1" x14ac:dyDescent="0.25">
      <c r="A143" s="189" t="s">
        <v>227</v>
      </c>
      <c r="B143" s="190"/>
      <c r="C143" s="126"/>
      <c r="D143" s="191">
        <f>SUM(D75:D78,D82:D96,D98:D99,D101:D102,D104,D107:D113,D115:D131,D133:D142)</f>
        <v>2333374.4000000004</v>
      </c>
      <c r="E143" s="191">
        <f>SUM(E75:E78,E82:E96,E98:E99,E101:E102,E104,E107:E113,E115:E131,E133:E142)</f>
        <v>2916718</v>
      </c>
      <c r="F143" s="192"/>
      <c r="G143" s="192"/>
      <c r="H143" s="192"/>
      <c r="I143" s="193"/>
      <c r="J143" s="192"/>
      <c r="K143" s="194"/>
    </row>
    <row r="144" spans="1:11" s="3" customFormat="1" ht="17.25" customHeight="1" x14ac:dyDescent="0.25">
      <c r="A144" s="195"/>
      <c r="B144" s="196"/>
      <c r="C144" s="197"/>
      <c r="D144" s="198"/>
      <c r="E144" s="198"/>
      <c r="F144" s="199"/>
      <c r="G144" s="199"/>
      <c r="H144" s="199"/>
      <c r="I144" s="200"/>
      <c r="J144" s="199"/>
      <c r="K144" s="201"/>
    </row>
    <row r="145" spans="1:11" s="3" customFormat="1" ht="24" customHeight="1" x14ac:dyDescent="0.25">
      <c r="A145" s="531" t="s">
        <v>226</v>
      </c>
      <c r="B145" s="532"/>
      <c r="C145" s="532"/>
      <c r="D145" s="532"/>
      <c r="E145" s="532"/>
      <c r="F145" s="532"/>
      <c r="G145" s="532"/>
      <c r="H145" s="532"/>
      <c r="I145" s="532"/>
      <c r="J145" s="532"/>
      <c r="K145" s="533"/>
    </row>
    <row r="146" spans="1:11" s="3" customFormat="1" ht="31.5" customHeight="1" x14ac:dyDescent="0.25">
      <c r="A146" s="96" t="s">
        <v>225</v>
      </c>
      <c r="B146" s="202" t="s">
        <v>224</v>
      </c>
      <c r="C146" s="51">
        <v>50410000</v>
      </c>
      <c r="D146" s="52">
        <v>5310</v>
      </c>
      <c r="E146" s="52">
        <v>6637.5</v>
      </c>
      <c r="F146" s="30" t="s">
        <v>7</v>
      </c>
      <c r="G146" s="30" t="s">
        <v>6</v>
      </c>
      <c r="H146" s="30" t="s">
        <v>5</v>
      </c>
      <c r="I146" s="53" t="s">
        <v>4</v>
      </c>
      <c r="J146" s="30" t="s">
        <v>3</v>
      </c>
      <c r="K146" s="30" t="s">
        <v>63</v>
      </c>
    </row>
    <row r="147" spans="1:11" s="3" customFormat="1" ht="24" customHeight="1" x14ac:dyDescent="0.25">
      <c r="A147" s="203" t="s">
        <v>223</v>
      </c>
      <c r="B147" s="204"/>
      <c r="C147" s="205"/>
      <c r="D147" s="206">
        <f>SUM(D146)</f>
        <v>5310</v>
      </c>
      <c r="E147" s="206">
        <f>SUM(E146)</f>
        <v>6637.5</v>
      </c>
      <c r="F147" s="207"/>
      <c r="G147" s="207"/>
      <c r="H147" s="207"/>
      <c r="I147" s="208"/>
      <c r="J147" s="207"/>
      <c r="K147" s="209"/>
    </row>
    <row r="148" spans="1:11" s="3" customFormat="1" ht="24" customHeight="1" x14ac:dyDescent="0.25">
      <c r="A148" s="31" t="s">
        <v>222</v>
      </c>
      <c r="B148" s="87"/>
      <c r="C148" s="75"/>
      <c r="D148" s="76">
        <f>D72+D143+D147</f>
        <v>7369200.9000000004</v>
      </c>
      <c r="E148" s="76">
        <f>E72+E143+E147</f>
        <v>9211501.129999999</v>
      </c>
      <c r="F148" s="88"/>
      <c r="G148" s="88"/>
      <c r="H148" s="88"/>
      <c r="I148" s="89"/>
      <c r="J148" s="88"/>
      <c r="K148" s="210"/>
    </row>
    <row r="149" spans="1:11" s="3" customFormat="1" ht="17.25" customHeight="1" x14ac:dyDescent="0.25">
      <c r="A149" s="195"/>
      <c r="B149" s="211"/>
      <c r="C149" s="212"/>
      <c r="D149" s="213"/>
      <c r="E149" s="213"/>
      <c r="F149" s="214"/>
      <c r="G149" s="214"/>
      <c r="H149" s="214"/>
      <c r="I149" s="215"/>
      <c r="J149" s="214"/>
      <c r="K149" s="216"/>
    </row>
    <row r="150" spans="1:11" s="3" customFormat="1" ht="24" customHeight="1" x14ac:dyDescent="0.25">
      <c r="A150" s="217" t="s">
        <v>221</v>
      </c>
      <c r="B150" s="87"/>
      <c r="C150" s="75"/>
      <c r="D150" s="76"/>
      <c r="E150" s="76"/>
      <c r="F150" s="88"/>
      <c r="G150" s="88"/>
      <c r="H150" s="88"/>
      <c r="I150" s="89"/>
      <c r="J150" s="88"/>
      <c r="K150" s="210"/>
    </row>
    <row r="151" spans="1:11" s="5" customFormat="1" ht="47.25" customHeight="1" x14ac:dyDescent="0.25">
      <c r="A151" s="442" t="s">
        <v>220</v>
      </c>
      <c r="B151" s="458" t="s">
        <v>219</v>
      </c>
      <c r="C151" s="218">
        <v>79420000</v>
      </c>
      <c r="D151" s="219">
        <v>10620</v>
      </c>
      <c r="E151" s="219">
        <v>13275</v>
      </c>
      <c r="F151" s="220" t="s">
        <v>7</v>
      </c>
      <c r="G151" s="181" t="s">
        <v>6</v>
      </c>
      <c r="H151" s="181" t="s">
        <v>5</v>
      </c>
      <c r="I151" s="221" t="s">
        <v>4</v>
      </c>
      <c r="J151" s="181" t="s">
        <v>20</v>
      </c>
      <c r="K151" s="222" t="s">
        <v>218</v>
      </c>
    </row>
    <row r="152" spans="1:11" s="5" customFormat="1" ht="47.25" customHeight="1" x14ac:dyDescent="0.25">
      <c r="A152" s="443" t="s">
        <v>431</v>
      </c>
      <c r="B152" s="439" t="s">
        <v>519</v>
      </c>
      <c r="C152" s="100">
        <v>71241000</v>
      </c>
      <c r="D152" s="101">
        <v>12200</v>
      </c>
      <c r="E152" s="101">
        <v>15250</v>
      </c>
      <c r="F152" s="102"/>
      <c r="G152" s="103"/>
      <c r="H152" s="103"/>
      <c r="I152" s="104"/>
      <c r="J152" s="103"/>
      <c r="K152" s="366" t="s">
        <v>520</v>
      </c>
    </row>
    <row r="153" spans="1:11" s="5" customFormat="1" ht="31.5" customHeight="1" x14ac:dyDescent="0.25">
      <c r="A153" s="445" t="s">
        <v>737</v>
      </c>
      <c r="B153" s="439"/>
      <c r="C153" s="100"/>
      <c r="D153" s="101"/>
      <c r="E153" s="101"/>
      <c r="F153" s="102"/>
      <c r="G153" s="103"/>
      <c r="H153" s="103"/>
      <c r="I153" s="104"/>
      <c r="J153" s="103"/>
      <c r="K153" s="367" t="s">
        <v>740</v>
      </c>
    </row>
    <row r="154" spans="1:11" s="5" customFormat="1" ht="31.5" customHeight="1" x14ac:dyDescent="0.25">
      <c r="A154" s="443" t="s">
        <v>217</v>
      </c>
      <c r="B154" s="459" t="s">
        <v>216</v>
      </c>
      <c r="C154" s="27">
        <v>39151000</v>
      </c>
      <c r="D154" s="223">
        <f>SUM(D155:D158)</f>
        <v>180387</v>
      </c>
      <c r="E154" s="223">
        <f>SUM(E155:E158)</f>
        <v>225483.75</v>
      </c>
      <c r="F154" s="167" t="s">
        <v>32</v>
      </c>
      <c r="G154" s="224" t="s">
        <v>176</v>
      </c>
      <c r="H154" s="224" t="s">
        <v>5</v>
      </c>
      <c r="I154" s="225" t="s">
        <v>4</v>
      </c>
      <c r="J154" s="408" t="s">
        <v>20</v>
      </c>
      <c r="K154" s="409" t="s">
        <v>215</v>
      </c>
    </row>
    <row r="155" spans="1:11" s="5" customFormat="1" ht="31.5" customHeight="1" x14ac:dyDescent="0.25">
      <c r="A155" s="461"/>
      <c r="B155" s="459" t="s">
        <v>214</v>
      </c>
      <c r="C155" s="27">
        <v>39151000</v>
      </c>
      <c r="D155" s="223">
        <v>121710</v>
      </c>
      <c r="E155" s="223">
        <v>152137.5</v>
      </c>
      <c r="F155" s="167"/>
      <c r="G155" s="224"/>
      <c r="H155" s="224"/>
      <c r="I155" s="225"/>
      <c r="J155" s="224"/>
      <c r="K155" s="167"/>
    </row>
    <row r="156" spans="1:11" s="5" customFormat="1" ht="31.5" customHeight="1" x14ac:dyDescent="0.25">
      <c r="A156" s="461"/>
      <c r="B156" s="459" t="s">
        <v>213</v>
      </c>
      <c r="C156" s="27">
        <v>39310000</v>
      </c>
      <c r="D156" s="223">
        <v>29840</v>
      </c>
      <c r="E156" s="223">
        <v>37300</v>
      </c>
      <c r="F156" s="167"/>
      <c r="G156" s="224"/>
      <c r="H156" s="224"/>
      <c r="I156" s="225"/>
      <c r="J156" s="224"/>
      <c r="K156" s="167"/>
    </row>
    <row r="157" spans="1:11" s="5" customFormat="1" ht="31.5" customHeight="1" x14ac:dyDescent="0.25">
      <c r="A157" s="461"/>
      <c r="B157" s="459" t="s">
        <v>212</v>
      </c>
      <c r="C157" s="27">
        <v>39310000</v>
      </c>
      <c r="D157" s="223">
        <v>3982</v>
      </c>
      <c r="E157" s="223">
        <v>4977.5</v>
      </c>
      <c r="F157" s="167"/>
      <c r="G157" s="224"/>
      <c r="H157" s="224"/>
      <c r="I157" s="225"/>
      <c r="J157" s="224"/>
      <c r="K157" s="167"/>
    </row>
    <row r="158" spans="1:11" s="5" customFormat="1" ht="31.5" customHeight="1" x14ac:dyDescent="0.25">
      <c r="A158" s="461"/>
      <c r="B158" s="459" t="s">
        <v>211</v>
      </c>
      <c r="C158" s="27">
        <v>31000000</v>
      </c>
      <c r="D158" s="223">
        <v>24855</v>
      </c>
      <c r="E158" s="223">
        <v>31068.75</v>
      </c>
      <c r="F158" s="167"/>
      <c r="G158" s="224"/>
      <c r="H158" s="224"/>
      <c r="I158" s="225"/>
      <c r="J158" s="224"/>
      <c r="K158" s="167"/>
    </row>
    <row r="159" spans="1:11" s="5" customFormat="1" ht="31.5" customHeight="1" x14ac:dyDescent="0.25">
      <c r="A159" s="445" t="s">
        <v>737</v>
      </c>
      <c r="B159" s="459"/>
      <c r="C159" s="100"/>
      <c r="D159" s="267"/>
      <c r="E159" s="267"/>
      <c r="F159" s="268"/>
      <c r="G159" s="401"/>
      <c r="H159" s="401"/>
      <c r="I159" s="402"/>
      <c r="J159" s="405" t="s">
        <v>40</v>
      </c>
      <c r="K159" s="406" t="s">
        <v>886</v>
      </c>
    </row>
    <row r="160" spans="1:11" s="5" customFormat="1" ht="81" customHeight="1" x14ac:dyDescent="0.25">
      <c r="A160" s="443" t="s">
        <v>210</v>
      </c>
      <c r="B160" s="439" t="s">
        <v>209</v>
      </c>
      <c r="C160" s="27">
        <v>30230000</v>
      </c>
      <c r="D160" s="97">
        <f>SUM(D161:D165)</f>
        <v>295076</v>
      </c>
      <c r="E160" s="97">
        <f>SUM(E161:E165)</f>
        <v>368845</v>
      </c>
      <c r="F160" s="25" t="s">
        <v>166</v>
      </c>
      <c r="G160" s="28" t="s">
        <v>176</v>
      </c>
      <c r="H160" s="28" t="s">
        <v>5</v>
      </c>
      <c r="I160" s="29" t="s">
        <v>4</v>
      </c>
      <c r="J160" s="98" t="s">
        <v>113</v>
      </c>
      <c r="K160" s="99" t="s">
        <v>201</v>
      </c>
    </row>
    <row r="161" spans="1:11" s="5" customFormat="1" ht="31.5" customHeight="1" x14ac:dyDescent="0.25">
      <c r="A161" s="443"/>
      <c r="B161" s="439" t="s">
        <v>208</v>
      </c>
      <c r="C161" s="27">
        <v>30230000</v>
      </c>
      <c r="D161" s="97">
        <v>62000</v>
      </c>
      <c r="E161" s="97">
        <v>77500</v>
      </c>
      <c r="F161" s="25"/>
      <c r="G161" s="28"/>
      <c r="H161" s="28"/>
      <c r="I161" s="29"/>
      <c r="J161" s="28"/>
      <c r="K161" s="25"/>
    </row>
    <row r="162" spans="1:11" s="5" customFormat="1" ht="31.5" customHeight="1" x14ac:dyDescent="0.25">
      <c r="A162" s="443"/>
      <c r="B162" s="439" t="s">
        <v>207</v>
      </c>
      <c r="C162" s="27">
        <v>32522000</v>
      </c>
      <c r="D162" s="97">
        <v>2130</v>
      </c>
      <c r="E162" s="97">
        <v>2662.5</v>
      </c>
      <c r="F162" s="25"/>
      <c r="G162" s="28"/>
      <c r="H162" s="28"/>
      <c r="I162" s="29"/>
      <c r="J162" s="28"/>
      <c r="K162" s="25"/>
    </row>
    <row r="163" spans="1:11" s="5" customFormat="1" ht="31.5" customHeight="1" x14ac:dyDescent="0.25">
      <c r="A163" s="443"/>
      <c r="B163" s="439" t="s">
        <v>206</v>
      </c>
      <c r="C163" s="27">
        <v>35120000</v>
      </c>
      <c r="D163" s="97">
        <v>24867</v>
      </c>
      <c r="E163" s="97">
        <v>31083.75</v>
      </c>
      <c r="F163" s="25"/>
      <c r="G163" s="28"/>
      <c r="H163" s="28"/>
      <c r="I163" s="29"/>
      <c r="J163" s="28"/>
      <c r="K163" s="25"/>
    </row>
    <row r="164" spans="1:11" s="5" customFormat="1" ht="31.5" customHeight="1" x14ac:dyDescent="0.25">
      <c r="A164" s="443"/>
      <c r="B164" s="439" t="s">
        <v>205</v>
      </c>
      <c r="C164" s="27">
        <v>30230000</v>
      </c>
      <c r="D164" s="97">
        <v>128597</v>
      </c>
      <c r="E164" s="97">
        <v>160746.25</v>
      </c>
      <c r="F164" s="25"/>
      <c r="G164" s="28"/>
      <c r="H164" s="28"/>
      <c r="I164" s="29"/>
      <c r="J164" s="28"/>
      <c r="K164" s="25"/>
    </row>
    <row r="165" spans="1:11" s="5" customFormat="1" ht="31.5" customHeight="1" x14ac:dyDescent="0.25">
      <c r="A165" s="443"/>
      <c r="B165" s="439" t="s">
        <v>204</v>
      </c>
      <c r="C165" s="27">
        <v>32424000</v>
      </c>
      <c r="D165" s="97">
        <v>77482</v>
      </c>
      <c r="E165" s="97">
        <v>96852.5</v>
      </c>
      <c r="F165" s="25"/>
      <c r="G165" s="28"/>
      <c r="H165" s="28"/>
      <c r="I165" s="29"/>
      <c r="J165" s="28"/>
      <c r="K165" s="25"/>
    </row>
    <row r="166" spans="1:11" s="5" customFormat="1" ht="31.5" customHeight="1" x14ac:dyDescent="0.25">
      <c r="A166" s="445" t="s">
        <v>737</v>
      </c>
      <c r="B166" s="439"/>
      <c r="C166" s="100"/>
      <c r="D166" s="101"/>
      <c r="E166" s="101"/>
      <c r="F166" s="102"/>
      <c r="G166" s="381"/>
      <c r="H166" s="381"/>
      <c r="I166" s="400"/>
      <c r="J166" s="410" t="s">
        <v>333</v>
      </c>
      <c r="K166" s="367" t="s">
        <v>887</v>
      </c>
    </row>
    <row r="167" spans="1:11" s="5" customFormat="1" ht="31.5" x14ac:dyDescent="0.25">
      <c r="A167" s="443" t="s">
        <v>203</v>
      </c>
      <c r="B167" s="439" t="s">
        <v>202</v>
      </c>
      <c r="C167" s="27">
        <v>30230000</v>
      </c>
      <c r="D167" s="97">
        <f>SUM(D168:D170)</f>
        <v>550800</v>
      </c>
      <c r="E167" s="97">
        <f>SUM(E168:E170)</f>
        <v>688500</v>
      </c>
      <c r="F167" s="25" t="s">
        <v>166</v>
      </c>
      <c r="G167" s="28" t="s">
        <v>176</v>
      </c>
      <c r="H167" s="28" t="s">
        <v>5</v>
      </c>
      <c r="I167" s="29" t="s">
        <v>4</v>
      </c>
      <c r="J167" s="98" t="s">
        <v>113</v>
      </c>
      <c r="K167" s="99" t="s">
        <v>201</v>
      </c>
    </row>
    <row r="168" spans="1:11" s="5" customFormat="1" ht="31.5" customHeight="1" x14ac:dyDescent="0.25">
      <c r="A168" s="443"/>
      <c r="B168" s="439" t="s">
        <v>200</v>
      </c>
      <c r="C168" s="27">
        <v>30230000</v>
      </c>
      <c r="D168" s="97">
        <v>272082</v>
      </c>
      <c r="E168" s="97">
        <v>340102.5</v>
      </c>
      <c r="F168" s="25"/>
      <c r="G168" s="28"/>
      <c r="H168" s="28"/>
      <c r="I168" s="29"/>
      <c r="J168" s="28"/>
      <c r="K168" s="25"/>
    </row>
    <row r="169" spans="1:11" s="5" customFormat="1" ht="31.5" customHeight="1" x14ac:dyDescent="0.25">
      <c r="A169" s="443"/>
      <c r="B169" s="439" t="s">
        <v>199</v>
      </c>
      <c r="C169" s="27">
        <v>32322000</v>
      </c>
      <c r="D169" s="97">
        <v>87598</v>
      </c>
      <c r="E169" s="97">
        <v>109497.5</v>
      </c>
      <c r="F169" s="25"/>
      <c r="G169" s="28"/>
      <c r="H169" s="28"/>
      <c r="I169" s="29"/>
      <c r="J169" s="28"/>
      <c r="K169" s="25"/>
    </row>
    <row r="170" spans="1:11" s="5" customFormat="1" ht="31.5" customHeight="1" x14ac:dyDescent="0.25">
      <c r="A170" s="443"/>
      <c r="B170" s="439" t="s">
        <v>198</v>
      </c>
      <c r="C170" s="27">
        <v>30230000</v>
      </c>
      <c r="D170" s="97">
        <v>191120</v>
      </c>
      <c r="E170" s="97">
        <v>238900</v>
      </c>
      <c r="F170" s="25"/>
      <c r="G170" s="28"/>
      <c r="H170" s="28"/>
      <c r="I170" s="29"/>
      <c r="J170" s="28"/>
      <c r="K170" s="25"/>
    </row>
    <row r="171" spans="1:11" s="5" customFormat="1" ht="31.5" customHeight="1" x14ac:dyDescent="0.25">
      <c r="A171" s="445" t="s">
        <v>737</v>
      </c>
      <c r="B171" s="430"/>
      <c r="C171" s="105"/>
      <c r="D171" s="106"/>
      <c r="E171" s="106"/>
      <c r="F171" s="45"/>
      <c r="G171" s="46"/>
      <c r="H171" s="46"/>
      <c r="I171" s="47"/>
      <c r="J171" s="411" t="s">
        <v>40</v>
      </c>
      <c r="K171" s="412" t="s">
        <v>888</v>
      </c>
    </row>
    <row r="172" spans="1:11" s="6" customFormat="1" ht="47.25" x14ac:dyDescent="0.25">
      <c r="A172" s="462" t="s">
        <v>197</v>
      </c>
      <c r="B172" s="460" t="s">
        <v>889</v>
      </c>
      <c r="C172" s="413">
        <v>79212300</v>
      </c>
      <c r="D172" s="414">
        <v>13272</v>
      </c>
      <c r="E172" s="414">
        <v>16590</v>
      </c>
      <c r="F172" s="415" t="s">
        <v>7</v>
      </c>
      <c r="G172" s="416" t="s">
        <v>6</v>
      </c>
      <c r="H172" s="416" t="s">
        <v>5</v>
      </c>
      <c r="I172" s="417" t="s">
        <v>4</v>
      </c>
      <c r="J172" s="416" t="s">
        <v>196</v>
      </c>
      <c r="K172" s="415" t="s">
        <v>195</v>
      </c>
    </row>
    <row r="173" spans="1:11" s="6" customFormat="1" ht="47.25" customHeight="1" x14ac:dyDescent="0.25">
      <c r="A173" s="66" t="s">
        <v>432</v>
      </c>
      <c r="B173" s="431" t="s">
        <v>612</v>
      </c>
      <c r="C173" s="51">
        <v>71320000</v>
      </c>
      <c r="D173" s="52">
        <v>15000</v>
      </c>
      <c r="E173" s="52">
        <v>18750</v>
      </c>
      <c r="F173" s="109" t="s">
        <v>7</v>
      </c>
      <c r="G173" s="30" t="s">
        <v>6</v>
      </c>
      <c r="H173" s="30" t="s">
        <v>5</v>
      </c>
      <c r="I173" s="53" t="s">
        <v>4</v>
      </c>
      <c r="J173" s="30" t="s">
        <v>20</v>
      </c>
      <c r="K173" s="30" t="s">
        <v>613</v>
      </c>
    </row>
    <row r="174" spans="1:11" s="6" customFormat="1" ht="47.25" customHeight="1" x14ac:dyDescent="0.25">
      <c r="A174" s="66" t="s">
        <v>529</v>
      </c>
      <c r="B174" s="431" t="s">
        <v>564</v>
      </c>
      <c r="C174" s="51">
        <v>90720000</v>
      </c>
      <c r="D174" s="52">
        <v>26000</v>
      </c>
      <c r="E174" s="52">
        <v>32500</v>
      </c>
      <c r="F174" s="30" t="s">
        <v>7</v>
      </c>
      <c r="G174" s="30" t="s">
        <v>6</v>
      </c>
      <c r="H174" s="30" t="s">
        <v>5</v>
      </c>
      <c r="I174" s="53" t="s">
        <v>4</v>
      </c>
      <c r="J174" s="30" t="s">
        <v>113</v>
      </c>
      <c r="K174" s="30" t="s">
        <v>532</v>
      </c>
    </row>
    <row r="175" spans="1:11" s="6" customFormat="1" ht="63" customHeight="1" x14ac:dyDescent="0.25">
      <c r="A175" s="66" t="s">
        <v>530</v>
      </c>
      <c r="B175" s="431" t="s">
        <v>596</v>
      </c>
      <c r="C175" s="51">
        <v>71631000</v>
      </c>
      <c r="D175" s="52">
        <v>9800</v>
      </c>
      <c r="E175" s="52">
        <v>12250</v>
      </c>
      <c r="F175" s="30" t="s">
        <v>7</v>
      </c>
      <c r="G175" s="30" t="s">
        <v>6</v>
      </c>
      <c r="H175" s="30" t="s">
        <v>5</v>
      </c>
      <c r="I175" s="53" t="s">
        <v>4</v>
      </c>
      <c r="J175" s="30" t="s">
        <v>113</v>
      </c>
      <c r="K175" s="30" t="s">
        <v>531</v>
      </c>
    </row>
    <row r="176" spans="1:11" s="6" customFormat="1" ht="47.25" customHeight="1" x14ac:dyDescent="0.25">
      <c r="A176" s="66" t="s">
        <v>554</v>
      </c>
      <c r="B176" s="451" t="s">
        <v>552</v>
      </c>
      <c r="C176" s="384">
        <v>45400000</v>
      </c>
      <c r="D176" s="114">
        <f>SUM(D178:D179)</f>
        <v>80000</v>
      </c>
      <c r="E176" s="114">
        <f>SUM(E178:E179)</f>
        <v>100000</v>
      </c>
      <c r="F176" s="115" t="s">
        <v>32</v>
      </c>
      <c r="G176" s="175" t="s">
        <v>6</v>
      </c>
      <c r="H176" s="30" t="s">
        <v>5</v>
      </c>
      <c r="I176" s="53" t="s">
        <v>4</v>
      </c>
      <c r="J176" s="64" t="s">
        <v>113</v>
      </c>
      <c r="K176" s="64" t="s">
        <v>553</v>
      </c>
    </row>
    <row r="177" spans="1:11" s="6" customFormat="1" ht="47.25" customHeight="1" x14ac:dyDescent="0.25">
      <c r="A177" s="380" t="s">
        <v>815</v>
      </c>
      <c r="B177" s="454" t="s">
        <v>814</v>
      </c>
      <c r="C177" s="364">
        <v>45450000</v>
      </c>
      <c r="D177" s="114"/>
      <c r="E177" s="114"/>
      <c r="F177" s="115"/>
      <c r="G177" s="382" t="s">
        <v>176</v>
      </c>
      <c r="H177" s="115"/>
      <c r="I177" s="116"/>
      <c r="J177" s="382" t="s">
        <v>54</v>
      </c>
      <c r="K177" s="382" t="s">
        <v>774</v>
      </c>
    </row>
    <row r="178" spans="1:11" s="6" customFormat="1" ht="31.5" customHeight="1" x14ac:dyDescent="0.25">
      <c r="A178" s="380"/>
      <c r="B178" s="454" t="s">
        <v>772</v>
      </c>
      <c r="C178" s="383">
        <v>45450000</v>
      </c>
      <c r="D178" s="385">
        <v>48000</v>
      </c>
      <c r="E178" s="385">
        <v>60000</v>
      </c>
      <c r="F178" s="115"/>
      <c r="G178" s="382"/>
      <c r="H178" s="115"/>
      <c r="I178" s="116"/>
      <c r="J178" s="382"/>
      <c r="K178" s="382"/>
    </row>
    <row r="179" spans="1:11" s="6" customFormat="1" ht="31.5" customHeight="1" x14ac:dyDescent="0.25">
      <c r="A179" s="66"/>
      <c r="B179" s="454" t="s">
        <v>773</v>
      </c>
      <c r="C179" s="383">
        <v>39000000</v>
      </c>
      <c r="D179" s="385">
        <v>32000</v>
      </c>
      <c r="E179" s="385">
        <v>40000</v>
      </c>
      <c r="F179" s="115"/>
      <c r="G179" s="115"/>
      <c r="H179" s="115"/>
      <c r="I179" s="116"/>
      <c r="J179" s="115"/>
      <c r="K179" s="115"/>
    </row>
    <row r="180" spans="1:11" s="6" customFormat="1" ht="47.25" customHeight="1" x14ac:dyDescent="0.25">
      <c r="A180" s="407" t="s">
        <v>768</v>
      </c>
      <c r="B180" s="435" t="s">
        <v>929</v>
      </c>
      <c r="C180" s="376">
        <v>85312320</v>
      </c>
      <c r="D180" s="377">
        <v>3200</v>
      </c>
      <c r="E180" s="377">
        <v>3200</v>
      </c>
      <c r="F180" s="362" t="s">
        <v>7</v>
      </c>
      <c r="G180" s="374" t="s">
        <v>6</v>
      </c>
      <c r="H180" s="374" t="s">
        <v>5</v>
      </c>
      <c r="I180" s="378" t="s">
        <v>4</v>
      </c>
      <c r="J180" s="374" t="s">
        <v>117</v>
      </c>
      <c r="K180" s="374" t="s">
        <v>877</v>
      </c>
    </row>
    <row r="181" spans="1:11" s="6" customFormat="1" ht="47.25" customHeight="1" x14ac:dyDescent="0.25">
      <c r="A181" s="380" t="s">
        <v>769</v>
      </c>
      <c r="B181" s="454" t="s">
        <v>775</v>
      </c>
      <c r="C181" s="364">
        <v>71200000</v>
      </c>
      <c r="D181" s="363">
        <v>60000</v>
      </c>
      <c r="E181" s="363">
        <v>75000</v>
      </c>
      <c r="F181" s="374" t="s">
        <v>32</v>
      </c>
      <c r="G181" s="362" t="s">
        <v>6</v>
      </c>
      <c r="H181" s="362" t="s">
        <v>5</v>
      </c>
      <c r="I181" s="365" t="s">
        <v>4</v>
      </c>
      <c r="J181" s="362" t="s">
        <v>124</v>
      </c>
      <c r="K181" s="362" t="s">
        <v>776</v>
      </c>
    </row>
    <row r="182" spans="1:11" s="6" customFormat="1" ht="47.25" customHeight="1" x14ac:dyDescent="0.25">
      <c r="A182" s="380" t="s">
        <v>770</v>
      </c>
      <c r="B182" s="454" t="s">
        <v>777</v>
      </c>
      <c r="C182" s="364">
        <v>71241000</v>
      </c>
      <c r="D182" s="363">
        <v>15000</v>
      </c>
      <c r="E182" s="363">
        <v>18750</v>
      </c>
      <c r="F182" s="362" t="s">
        <v>7</v>
      </c>
      <c r="G182" s="362" t="s">
        <v>6</v>
      </c>
      <c r="H182" s="362" t="s">
        <v>5</v>
      </c>
      <c r="I182" s="365" t="s">
        <v>4</v>
      </c>
      <c r="J182" s="362" t="s">
        <v>124</v>
      </c>
      <c r="K182" s="362" t="s">
        <v>778</v>
      </c>
    </row>
    <row r="183" spans="1:11" s="6" customFormat="1" ht="47.25" customHeight="1" x14ac:dyDescent="0.25">
      <c r="A183" s="380" t="s">
        <v>771</v>
      </c>
      <c r="B183" s="454" t="s">
        <v>930</v>
      </c>
      <c r="C183" s="364">
        <v>79410000</v>
      </c>
      <c r="D183" s="363">
        <v>5600</v>
      </c>
      <c r="E183" s="363">
        <v>7000</v>
      </c>
      <c r="F183" s="362" t="s">
        <v>7</v>
      </c>
      <c r="G183" s="362" t="s">
        <v>6</v>
      </c>
      <c r="H183" s="362" t="s">
        <v>5</v>
      </c>
      <c r="I183" s="365" t="s">
        <v>4</v>
      </c>
      <c r="J183" s="362" t="s">
        <v>124</v>
      </c>
      <c r="K183" s="362" t="s">
        <v>339</v>
      </c>
    </row>
    <row r="184" spans="1:11" s="6" customFormat="1" ht="47.25" customHeight="1" x14ac:dyDescent="0.25">
      <c r="A184" s="380" t="s">
        <v>890</v>
      </c>
      <c r="B184" s="454" t="s">
        <v>892</v>
      </c>
      <c r="C184" s="364">
        <v>75242110</v>
      </c>
      <c r="D184" s="363">
        <v>3420</v>
      </c>
      <c r="E184" s="363">
        <v>3420</v>
      </c>
      <c r="F184" s="362" t="s">
        <v>7</v>
      </c>
      <c r="G184" s="362" t="s">
        <v>6</v>
      </c>
      <c r="H184" s="362" t="s">
        <v>5</v>
      </c>
      <c r="I184" s="365" t="s">
        <v>4</v>
      </c>
      <c r="J184" s="362" t="s">
        <v>3</v>
      </c>
      <c r="K184" s="362" t="s">
        <v>893</v>
      </c>
    </row>
    <row r="185" spans="1:11" s="6" customFormat="1" ht="47.25" customHeight="1" x14ac:dyDescent="0.25">
      <c r="A185" s="380" t="s">
        <v>891</v>
      </c>
      <c r="B185" s="454" t="s">
        <v>931</v>
      </c>
      <c r="C185" s="364">
        <v>79410000</v>
      </c>
      <c r="D185" s="363">
        <v>3000</v>
      </c>
      <c r="E185" s="363">
        <v>3750</v>
      </c>
      <c r="F185" s="362" t="s">
        <v>7</v>
      </c>
      <c r="G185" s="362" t="s">
        <v>6</v>
      </c>
      <c r="H185" s="362" t="s">
        <v>5</v>
      </c>
      <c r="I185" s="365" t="s">
        <v>4</v>
      </c>
      <c r="J185" s="362" t="s">
        <v>40</v>
      </c>
      <c r="K185" s="362" t="s">
        <v>894</v>
      </c>
    </row>
    <row r="186" spans="1:11" s="3" customFormat="1" ht="24" customHeight="1" x14ac:dyDescent="0.25">
      <c r="A186" s="217" t="s">
        <v>194</v>
      </c>
      <c r="B186" s="87"/>
      <c r="C186" s="75"/>
      <c r="D186" s="76">
        <f>SUM(D152:D154,D160,D167,D173:D176, D180,D181:D185)</f>
        <v>1259483</v>
      </c>
      <c r="E186" s="76">
        <f>SUM(E152:E154,E160,E167,E173:E176, E180,E181:E185)</f>
        <v>1572698.75</v>
      </c>
      <c r="F186" s="88"/>
      <c r="G186" s="88"/>
      <c r="H186" s="88"/>
      <c r="I186" s="89"/>
      <c r="J186" s="88"/>
      <c r="K186" s="210"/>
    </row>
    <row r="187" spans="1:11" s="3" customFormat="1" ht="17.25" customHeight="1" x14ac:dyDescent="0.25">
      <c r="A187" s="227"/>
      <c r="B187" s="228"/>
      <c r="C187" s="229"/>
      <c r="D187" s="230"/>
      <c r="E187" s="230"/>
      <c r="F187" s="231"/>
      <c r="G187" s="231"/>
      <c r="H187" s="231"/>
      <c r="I187" s="232"/>
      <c r="J187" s="231"/>
      <c r="K187" s="233"/>
    </row>
    <row r="188" spans="1:11" s="3" customFormat="1" ht="24" customHeight="1" x14ac:dyDescent="0.25">
      <c r="A188" s="217" t="s">
        <v>577</v>
      </c>
      <c r="B188" s="87"/>
      <c r="C188" s="75"/>
      <c r="D188" s="76"/>
      <c r="E188" s="76"/>
      <c r="F188" s="88"/>
      <c r="G188" s="88"/>
      <c r="H188" s="88"/>
      <c r="I188" s="89"/>
      <c r="J188" s="88"/>
      <c r="K188" s="210"/>
    </row>
    <row r="189" spans="1:11" s="4" customFormat="1" ht="31.5" customHeight="1" x14ac:dyDescent="0.25">
      <c r="A189" s="466" t="s">
        <v>193</v>
      </c>
      <c r="B189" s="463" t="s">
        <v>192</v>
      </c>
      <c r="C189" s="234">
        <v>34114000</v>
      </c>
      <c r="D189" s="54">
        <v>48000</v>
      </c>
      <c r="E189" s="54">
        <v>60000</v>
      </c>
      <c r="F189" s="55" t="s">
        <v>32</v>
      </c>
      <c r="G189" s="57" t="s">
        <v>6</v>
      </c>
      <c r="H189" s="57" t="s">
        <v>5</v>
      </c>
      <c r="I189" s="58" t="s">
        <v>4</v>
      </c>
      <c r="J189" s="235" t="s">
        <v>113</v>
      </c>
      <c r="K189" s="236" t="s">
        <v>191</v>
      </c>
    </row>
    <row r="190" spans="1:11" s="4" customFormat="1" ht="31.5" customHeight="1" x14ac:dyDescent="0.25">
      <c r="A190" s="467" t="s">
        <v>618</v>
      </c>
      <c r="B190" s="464"/>
      <c r="C190" s="237"/>
      <c r="D190" s="185"/>
      <c r="E190" s="185"/>
      <c r="F190" s="187"/>
      <c r="G190" s="187"/>
      <c r="H190" s="187"/>
      <c r="I190" s="188"/>
      <c r="J190" s="187" t="s">
        <v>124</v>
      </c>
      <c r="K190" s="187" t="s">
        <v>392</v>
      </c>
    </row>
    <row r="191" spans="1:11" s="4" customFormat="1" ht="47.25" x14ac:dyDescent="0.25">
      <c r="A191" s="238" t="s">
        <v>723</v>
      </c>
      <c r="B191" s="449" t="s">
        <v>724</v>
      </c>
      <c r="C191" s="51">
        <v>72212224</v>
      </c>
      <c r="D191" s="52">
        <v>3100</v>
      </c>
      <c r="E191" s="52">
        <v>3100</v>
      </c>
      <c r="F191" s="30" t="s">
        <v>7</v>
      </c>
      <c r="G191" s="30" t="s">
        <v>6</v>
      </c>
      <c r="H191" s="30" t="s">
        <v>5</v>
      </c>
      <c r="I191" s="53" t="s">
        <v>4</v>
      </c>
      <c r="J191" s="30" t="s">
        <v>20</v>
      </c>
      <c r="K191" s="30" t="s">
        <v>149</v>
      </c>
    </row>
    <row r="192" spans="1:11" s="4" customFormat="1" ht="47.25" x14ac:dyDescent="0.25">
      <c r="A192" s="238" t="s">
        <v>726</v>
      </c>
      <c r="B192" s="449" t="s">
        <v>727</v>
      </c>
      <c r="C192" s="51">
        <v>79341000</v>
      </c>
      <c r="D192" s="52">
        <v>3100</v>
      </c>
      <c r="E192" s="52">
        <v>3875</v>
      </c>
      <c r="F192" s="30" t="s">
        <v>7</v>
      </c>
      <c r="G192" s="30" t="s">
        <v>6</v>
      </c>
      <c r="H192" s="30" t="s">
        <v>5</v>
      </c>
      <c r="I192" s="53" t="s">
        <v>4</v>
      </c>
      <c r="J192" s="30" t="s">
        <v>20</v>
      </c>
      <c r="K192" s="30" t="s">
        <v>149</v>
      </c>
    </row>
    <row r="193" spans="1:12" s="4" customFormat="1" ht="47.25" x14ac:dyDescent="0.25">
      <c r="A193" s="238" t="s">
        <v>728</v>
      </c>
      <c r="B193" s="465" t="s">
        <v>733</v>
      </c>
      <c r="C193" s="124">
        <v>98390000</v>
      </c>
      <c r="D193" s="52">
        <v>2784.8</v>
      </c>
      <c r="E193" s="52">
        <v>2784.8</v>
      </c>
      <c r="F193" s="30" t="s">
        <v>7</v>
      </c>
      <c r="G193" s="30" t="s">
        <v>6</v>
      </c>
      <c r="H193" s="30" t="s">
        <v>5</v>
      </c>
      <c r="I193" s="53" t="s">
        <v>4</v>
      </c>
      <c r="J193" s="30" t="s">
        <v>117</v>
      </c>
      <c r="K193" s="30" t="s">
        <v>729</v>
      </c>
    </row>
    <row r="194" spans="1:12" s="4" customFormat="1" ht="47.25" x14ac:dyDescent="0.25">
      <c r="A194" s="238" t="s">
        <v>730</v>
      </c>
      <c r="B194" s="465" t="s">
        <v>731</v>
      </c>
      <c r="C194" s="124">
        <v>39830000</v>
      </c>
      <c r="D194" s="60">
        <v>21600</v>
      </c>
      <c r="E194" s="60">
        <v>27000</v>
      </c>
      <c r="F194" s="30" t="s">
        <v>7</v>
      </c>
      <c r="G194" s="30" t="s">
        <v>6</v>
      </c>
      <c r="H194" s="30" t="s">
        <v>5</v>
      </c>
      <c r="I194" s="53" t="s">
        <v>49</v>
      </c>
      <c r="J194" s="30" t="s">
        <v>124</v>
      </c>
      <c r="K194" s="30" t="s">
        <v>732</v>
      </c>
    </row>
    <row r="195" spans="1:12" s="4" customFormat="1" ht="31.5" x14ac:dyDescent="0.25">
      <c r="A195" s="361" t="s">
        <v>737</v>
      </c>
      <c r="B195" s="465"/>
      <c r="C195" s="124"/>
      <c r="D195" s="363">
        <v>14500</v>
      </c>
      <c r="E195" s="363">
        <v>18125</v>
      </c>
      <c r="F195" s="30"/>
      <c r="G195" s="30"/>
      <c r="H195" s="30"/>
      <c r="I195" s="53"/>
      <c r="J195" s="30"/>
      <c r="K195" s="30"/>
    </row>
    <row r="196" spans="1:12" s="3" customFormat="1" ht="24" customHeight="1" x14ac:dyDescent="0.25">
      <c r="A196" s="239" t="s">
        <v>578</v>
      </c>
      <c r="B196" s="240"/>
      <c r="C196" s="241"/>
      <c r="D196" s="242">
        <f>SUM(D189:D193,D195)</f>
        <v>71484.800000000003</v>
      </c>
      <c r="E196" s="242">
        <f>SUM(E189:E193,E195)</f>
        <v>87884.800000000003</v>
      </c>
      <c r="F196" s="243"/>
      <c r="G196" s="243"/>
      <c r="H196" s="243"/>
      <c r="I196" s="244"/>
      <c r="J196" s="243"/>
      <c r="K196" s="245"/>
    </row>
    <row r="197" spans="1:12" s="3" customFormat="1" ht="17.25" customHeight="1" x14ac:dyDescent="0.25">
      <c r="A197" s="227"/>
      <c r="B197" s="228"/>
      <c r="C197" s="229"/>
      <c r="D197" s="230"/>
      <c r="E197" s="230"/>
      <c r="F197" s="231"/>
      <c r="G197" s="231"/>
      <c r="H197" s="231"/>
      <c r="I197" s="232"/>
      <c r="J197" s="231"/>
      <c r="K197" s="233"/>
    </row>
    <row r="198" spans="1:12" s="3" customFormat="1" ht="24" customHeight="1" x14ac:dyDescent="0.25">
      <c r="A198" s="239" t="s">
        <v>190</v>
      </c>
      <c r="B198" s="246"/>
      <c r="C198" s="241"/>
      <c r="D198" s="242"/>
      <c r="E198" s="242"/>
      <c r="F198" s="243"/>
      <c r="G198" s="243"/>
      <c r="H198" s="243"/>
      <c r="I198" s="244"/>
      <c r="J198" s="243"/>
      <c r="K198" s="245"/>
    </row>
    <row r="199" spans="1:12" s="3" customFormat="1" ht="24" customHeight="1" x14ac:dyDescent="0.25">
      <c r="A199" s="531" t="s">
        <v>189</v>
      </c>
      <c r="B199" s="534"/>
      <c r="C199" s="534"/>
      <c r="D199" s="534"/>
      <c r="E199" s="534"/>
      <c r="F199" s="534"/>
      <c r="G199" s="534"/>
      <c r="H199" s="534"/>
      <c r="I199" s="534"/>
      <c r="J199" s="534"/>
      <c r="K199" s="535"/>
    </row>
    <row r="200" spans="1:12" s="3" customFormat="1" ht="47.25" customHeight="1" x14ac:dyDescent="0.25">
      <c r="A200" s="254" t="s">
        <v>188</v>
      </c>
      <c r="B200" s="430" t="s">
        <v>187</v>
      </c>
      <c r="C200" s="247">
        <v>79822500</v>
      </c>
      <c r="D200" s="248">
        <v>25000</v>
      </c>
      <c r="E200" s="249">
        <v>31250</v>
      </c>
      <c r="F200" s="187" t="s">
        <v>7</v>
      </c>
      <c r="G200" s="187" t="s">
        <v>6</v>
      </c>
      <c r="H200" s="187" t="s">
        <v>5</v>
      </c>
      <c r="I200" s="188" t="s">
        <v>4</v>
      </c>
      <c r="J200" s="187" t="s">
        <v>3</v>
      </c>
      <c r="K200" s="250" t="s">
        <v>186</v>
      </c>
    </row>
    <row r="201" spans="1:12" s="3" customFormat="1" ht="31.5" customHeight="1" x14ac:dyDescent="0.25">
      <c r="A201" s="153" t="s">
        <v>533</v>
      </c>
      <c r="B201" s="431"/>
      <c r="C201" s="251"/>
      <c r="D201" s="252">
        <v>24000</v>
      </c>
      <c r="E201" s="253">
        <v>30000</v>
      </c>
      <c r="F201" s="30"/>
      <c r="G201" s="30"/>
      <c r="H201" s="30"/>
      <c r="I201" s="53"/>
      <c r="J201" s="30"/>
      <c r="K201" s="30"/>
    </row>
    <row r="202" spans="1:12" s="3" customFormat="1" ht="47.25" customHeight="1" x14ac:dyDescent="0.25">
      <c r="A202" s="254" t="s">
        <v>185</v>
      </c>
      <c r="B202" s="453" t="s">
        <v>184</v>
      </c>
      <c r="C202" s="255">
        <v>92100000</v>
      </c>
      <c r="D202" s="256">
        <v>15928</v>
      </c>
      <c r="E202" s="257">
        <v>19910</v>
      </c>
      <c r="F202" s="187" t="s">
        <v>7</v>
      </c>
      <c r="G202" s="187" t="s">
        <v>6</v>
      </c>
      <c r="H202" s="187" t="s">
        <v>5</v>
      </c>
      <c r="I202" s="188" t="s">
        <v>4</v>
      </c>
      <c r="J202" s="258" t="s">
        <v>3</v>
      </c>
      <c r="K202" s="258" t="s">
        <v>183</v>
      </c>
    </row>
    <row r="203" spans="1:12" s="3" customFormat="1" ht="31.5" customHeight="1" x14ac:dyDescent="0.25">
      <c r="A203" s="468" t="s">
        <v>618</v>
      </c>
      <c r="B203" s="431"/>
      <c r="C203" s="251">
        <v>79900000</v>
      </c>
      <c r="D203" s="252"/>
      <c r="E203" s="253"/>
      <c r="F203" s="30"/>
      <c r="G203" s="30"/>
      <c r="H203" s="30"/>
      <c r="I203" s="53"/>
      <c r="J203" s="65" t="s">
        <v>117</v>
      </c>
      <c r="K203" s="65" t="s">
        <v>134</v>
      </c>
      <c r="L203" s="6"/>
    </row>
    <row r="204" spans="1:12" s="3" customFormat="1" ht="24" customHeight="1" x14ac:dyDescent="0.25">
      <c r="A204" s="203" t="s">
        <v>182</v>
      </c>
      <c r="B204" s="204"/>
      <c r="C204" s="205"/>
      <c r="D204" s="206">
        <f>SUM(D201:D202)</f>
        <v>39928</v>
      </c>
      <c r="E204" s="206">
        <f>SUM(E201:E202)</f>
        <v>49910</v>
      </c>
      <c r="F204" s="207"/>
      <c r="G204" s="207"/>
      <c r="H204" s="207"/>
      <c r="I204" s="208"/>
      <c r="J204" s="207"/>
      <c r="K204" s="209"/>
    </row>
    <row r="205" spans="1:12" s="3" customFormat="1" ht="17.25" customHeight="1" x14ac:dyDescent="0.25">
      <c r="A205" s="259"/>
      <c r="B205" s="260"/>
      <c r="C205" s="261"/>
      <c r="D205" s="262"/>
      <c r="E205" s="262"/>
      <c r="F205" s="263"/>
      <c r="G205" s="263"/>
      <c r="H205" s="263"/>
      <c r="I205" s="264"/>
      <c r="J205" s="263"/>
      <c r="K205" s="265"/>
    </row>
    <row r="206" spans="1:12" s="3" customFormat="1" ht="24" customHeight="1" x14ac:dyDescent="0.25">
      <c r="A206" s="513" t="s">
        <v>448</v>
      </c>
      <c r="B206" s="514"/>
      <c r="C206" s="514"/>
      <c r="D206" s="514"/>
      <c r="E206" s="514"/>
      <c r="F206" s="514"/>
      <c r="G206" s="514"/>
      <c r="H206" s="514"/>
      <c r="I206" s="514"/>
      <c r="J206" s="514"/>
      <c r="K206" s="515"/>
    </row>
    <row r="207" spans="1:12" s="3" customFormat="1" ht="47.25" customHeight="1" x14ac:dyDescent="0.25">
      <c r="A207" s="473" t="s">
        <v>450</v>
      </c>
      <c r="B207" s="459" t="s">
        <v>469</v>
      </c>
      <c r="C207" s="266">
        <v>71700000</v>
      </c>
      <c r="D207" s="267">
        <v>4000</v>
      </c>
      <c r="E207" s="267">
        <v>5000</v>
      </c>
      <c r="F207" s="268" t="s">
        <v>7</v>
      </c>
      <c r="G207" s="269" t="s">
        <v>6</v>
      </c>
      <c r="H207" s="269" t="s">
        <v>5</v>
      </c>
      <c r="I207" s="270" t="s">
        <v>4</v>
      </c>
      <c r="J207" s="269" t="s">
        <v>196</v>
      </c>
      <c r="K207" s="67" t="s">
        <v>478</v>
      </c>
    </row>
    <row r="208" spans="1:12" s="3" customFormat="1" ht="47.25" x14ac:dyDescent="0.25">
      <c r="A208" s="461" t="s">
        <v>451</v>
      </c>
      <c r="B208" s="459" t="s">
        <v>470</v>
      </c>
      <c r="C208" s="266">
        <v>71220000</v>
      </c>
      <c r="D208" s="267">
        <v>5280</v>
      </c>
      <c r="E208" s="267">
        <v>6600</v>
      </c>
      <c r="F208" s="268" t="s">
        <v>7</v>
      </c>
      <c r="G208" s="269" t="s">
        <v>6</v>
      </c>
      <c r="H208" s="269" t="s">
        <v>5</v>
      </c>
      <c r="I208" s="270" t="s">
        <v>4</v>
      </c>
      <c r="J208" s="271" t="s">
        <v>3</v>
      </c>
      <c r="K208" s="272" t="s">
        <v>479</v>
      </c>
    </row>
    <row r="209" spans="1:11" s="3" customFormat="1" ht="47.25" x14ac:dyDescent="0.25">
      <c r="A209" s="461" t="s">
        <v>452</v>
      </c>
      <c r="B209" s="459" t="s">
        <v>597</v>
      </c>
      <c r="C209" s="124">
        <v>71220000</v>
      </c>
      <c r="D209" s="122">
        <v>12000</v>
      </c>
      <c r="E209" s="122">
        <v>15000</v>
      </c>
      <c r="F209" s="273" t="s">
        <v>7</v>
      </c>
      <c r="G209" s="269" t="s">
        <v>6</v>
      </c>
      <c r="H209" s="269" t="s">
        <v>5</v>
      </c>
      <c r="I209" s="270" t="s">
        <v>4</v>
      </c>
      <c r="J209" s="274" t="s">
        <v>20</v>
      </c>
      <c r="K209" s="275" t="s">
        <v>386</v>
      </c>
    </row>
    <row r="210" spans="1:11" s="3" customFormat="1" ht="47.25" x14ac:dyDescent="0.25">
      <c r="A210" s="461" t="s">
        <v>453</v>
      </c>
      <c r="B210" s="459" t="s">
        <v>598</v>
      </c>
      <c r="C210" s="266">
        <v>45262700</v>
      </c>
      <c r="D210" s="267">
        <v>120000</v>
      </c>
      <c r="E210" s="267">
        <v>150000</v>
      </c>
      <c r="F210" s="268" t="s">
        <v>32</v>
      </c>
      <c r="G210" s="269" t="s">
        <v>6</v>
      </c>
      <c r="H210" s="269" t="s">
        <v>5</v>
      </c>
      <c r="I210" s="270" t="s">
        <v>4</v>
      </c>
      <c r="J210" s="269" t="s">
        <v>124</v>
      </c>
      <c r="K210" s="268" t="s">
        <v>480</v>
      </c>
    </row>
    <row r="211" spans="1:11" s="3" customFormat="1" ht="47.25" x14ac:dyDescent="0.25">
      <c r="A211" s="461" t="s">
        <v>454</v>
      </c>
      <c r="B211" s="459" t="s">
        <v>565</v>
      </c>
      <c r="C211" s="266">
        <v>71242000</v>
      </c>
      <c r="D211" s="267">
        <v>12000</v>
      </c>
      <c r="E211" s="267">
        <v>15000</v>
      </c>
      <c r="F211" s="273" t="s">
        <v>7</v>
      </c>
      <c r="G211" s="269" t="s">
        <v>6</v>
      </c>
      <c r="H211" s="269" t="s">
        <v>5</v>
      </c>
      <c r="I211" s="270" t="s">
        <v>4</v>
      </c>
      <c r="J211" s="269" t="s">
        <v>3</v>
      </c>
      <c r="K211" s="268" t="s">
        <v>525</v>
      </c>
    </row>
    <row r="212" spans="1:11" s="3" customFormat="1" ht="47.25" x14ac:dyDescent="0.25">
      <c r="A212" s="461" t="s">
        <v>455</v>
      </c>
      <c r="B212" s="469" t="s">
        <v>566</v>
      </c>
      <c r="C212" s="266">
        <v>71320000</v>
      </c>
      <c r="D212" s="267">
        <v>100000</v>
      </c>
      <c r="E212" s="267">
        <v>125000</v>
      </c>
      <c r="F212" s="268" t="s">
        <v>32</v>
      </c>
      <c r="G212" s="269" t="s">
        <v>6</v>
      </c>
      <c r="H212" s="269" t="s">
        <v>5</v>
      </c>
      <c r="I212" s="270" t="s">
        <v>4</v>
      </c>
      <c r="J212" s="277" t="s">
        <v>3</v>
      </c>
      <c r="K212" s="276" t="s">
        <v>481</v>
      </c>
    </row>
    <row r="213" spans="1:11" s="3" customFormat="1" ht="31.5" x14ac:dyDescent="0.25">
      <c r="A213" s="474" t="s">
        <v>737</v>
      </c>
      <c r="B213" s="470" t="s">
        <v>927</v>
      </c>
      <c r="C213" s="418"/>
      <c r="D213" s="419"/>
      <c r="E213" s="419"/>
      <c r="F213" s="420"/>
      <c r="G213" s="421"/>
      <c r="H213" s="421"/>
      <c r="I213" s="422"/>
      <c r="J213" s="424" t="s">
        <v>240</v>
      </c>
      <c r="K213" s="425" t="s">
        <v>925</v>
      </c>
    </row>
    <row r="214" spans="1:11" s="3" customFormat="1" ht="47.25" x14ac:dyDescent="0.25">
      <c r="A214" s="461" t="s">
        <v>456</v>
      </c>
      <c r="B214" s="469" t="s">
        <v>567</v>
      </c>
      <c r="C214" s="266">
        <v>71320000</v>
      </c>
      <c r="D214" s="267">
        <v>24000</v>
      </c>
      <c r="E214" s="267">
        <v>30000</v>
      </c>
      <c r="F214" s="268" t="s">
        <v>7</v>
      </c>
      <c r="G214" s="269" t="s">
        <v>6</v>
      </c>
      <c r="H214" s="269" t="s">
        <v>5</v>
      </c>
      <c r="I214" s="270" t="s">
        <v>4</v>
      </c>
      <c r="J214" s="269" t="s">
        <v>20</v>
      </c>
      <c r="K214" s="268" t="s">
        <v>395</v>
      </c>
    </row>
    <row r="215" spans="1:11" s="3" customFormat="1" ht="31.5" x14ac:dyDescent="0.25">
      <c r="A215" s="474" t="s">
        <v>737</v>
      </c>
      <c r="B215" s="470" t="s">
        <v>895</v>
      </c>
      <c r="C215" s="418"/>
      <c r="D215" s="419"/>
      <c r="E215" s="419"/>
      <c r="F215" s="420"/>
      <c r="G215" s="421"/>
      <c r="H215" s="421"/>
      <c r="I215" s="422"/>
      <c r="J215" s="421"/>
      <c r="K215" s="420"/>
    </row>
    <row r="216" spans="1:11" s="3" customFormat="1" ht="47.25" x14ac:dyDescent="0.25">
      <c r="A216" s="461" t="s">
        <v>457</v>
      </c>
      <c r="B216" s="469" t="s">
        <v>471</v>
      </c>
      <c r="C216" s="266">
        <v>71320000</v>
      </c>
      <c r="D216" s="404">
        <v>7000</v>
      </c>
      <c r="E216" s="404">
        <v>8750</v>
      </c>
      <c r="F216" s="268" t="s">
        <v>7</v>
      </c>
      <c r="G216" s="269" t="s">
        <v>6</v>
      </c>
      <c r="H216" s="269" t="s">
        <v>5</v>
      </c>
      <c r="I216" s="270" t="s">
        <v>4</v>
      </c>
      <c r="J216" s="277" t="s">
        <v>3</v>
      </c>
      <c r="K216" s="276" t="s">
        <v>482</v>
      </c>
    </row>
    <row r="217" spans="1:11" s="3" customFormat="1" ht="31.5" x14ac:dyDescent="0.25">
      <c r="A217" s="361" t="s">
        <v>737</v>
      </c>
      <c r="B217" s="470" t="s">
        <v>872</v>
      </c>
      <c r="C217" s="266"/>
      <c r="D217" s="403">
        <v>5360</v>
      </c>
      <c r="E217" s="403">
        <v>5360</v>
      </c>
      <c r="F217" s="268"/>
      <c r="G217" s="401"/>
      <c r="H217" s="401"/>
      <c r="I217" s="402"/>
      <c r="J217" s="405" t="s">
        <v>240</v>
      </c>
      <c r="K217" s="406" t="s">
        <v>776</v>
      </c>
    </row>
    <row r="218" spans="1:11" s="3" customFormat="1" ht="47.25" x14ac:dyDescent="0.25">
      <c r="A218" s="461" t="s">
        <v>458</v>
      </c>
      <c r="B218" s="469" t="s">
        <v>472</v>
      </c>
      <c r="C218" s="266">
        <v>33196200</v>
      </c>
      <c r="D218" s="404">
        <v>80000</v>
      </c>
      <c r="E218" s="404">
        <v>100000</v>
      </c>
      <c r="F218" s="268" t="s">
        <v>32</v>
      </c>
      <c r="G218" s="269" t="s">
        <v>6</v>
      </c>
      <c r="H218" s="269" t="s">
        <v>5</v>
      </c>
      <c r="I218" s="270" t="s">
        <v>4</v>
      </c>
      <c r="J218" s="277" t="s">
        <v>117</v>
      </c>
      <c r="K218" s="276" t="s">
        <v>339</v>
      </c>
    </row>
    <row r="219" spans="1:11" s="3" customFormat="1" ht="31.5" x14ac:dyDescent="0.25">
      <c r="A219" s="361" t="s">
        <v>737</v>
      </c>
      <c r="B219" s="470" t="s">
        <v>870</v>
      </c>
      <c r="C219" s="266"/>
      <c r="D219" s="403">
        <v>30000</v>
      </c>
      <c r="E219" s="403">
        <v>37500</v>
      </c>
      <c r="F219" s="268"/>
      <c r="G219" s="401"/>
      <c r="H219" s="401"/>
      <c r="I219" s="402"/>
      <c r="J219" s="405" t="s">
        <v>40</v>
      </c>
      <c r="K219" s="406" t="s">
        <v>871</v>
      </c>
    </row>
    <row r="220" spans="1:11" s="3" customFormat="1" ht="47.25" x14ac:dyDescent="0.25">
      <c r="A220" s="461" t="s">
        <v>459</v>
      </c>
      <c r="B220" s="469" t="s">
        <v>551</v>
      </c>
      <c r="C220" s="266">
        <v>32570000</v>
      </c>
      <c r="D220" s="267">
        <v>42000</v>
      </c>
      <c r="E220" s="267">
        <v>52500</v>
      </c>
      <c r="F220" s="268" t="s">
        <v>32</v>
      </c>
      <c r="G220" s="269" t="s">
        <v>6</v>
      </c>
      <c r="H220" s="269" t="s">
        <v>5</v>
      </c>
      <c r="I220" s="270" t="s">
        <v>4</v>
      </c>
      <c r="J220" s="269" t="s">
        <v>3</v>
      </c>
      <c r="K220" s="268" t="s">
        <v>590</v>
      </c>
    </row>
    <row r="221" spans="1:11" s="3" customFormat="1" ht="31.5" x14ac:dyDescent="0.25">
      <c r="A221" s="461" t="s">
        <v>618</v>
      </c>
      <c r="B221" s="459" t="s">
        <v>705</v>
      </c>
      <c r="C221" s="266"/>
      <c r="D221" s="267"/>
      <c r="E221" s="267"/>
      <c r="F221" s="268"/>
      <c r="G221" s="269"/>
      <c r="H221" s="269"/>
      <c r="I221" s="270"/>
      <c r="J221" s="269"/>
      <c r="K221" s="268"/>
    </row>
    <row r="222" spans="1:11" s="3" customFormat="1" ht="47.25" x14ac:dyDescent="0.25">
      <c r="A222" s="461" t="s">
        <v>460</v>
      </c>
      <c r="B222" s="459" t="s">
        <v>473</v>
      </c>
      <c r="C222" s="266">
        <v>71320000</v>
      </c>
      <c r="D222" s="267">
        <v>10000</v>
      </c>
      <c r="E222" s="267">
        <v>12500</v>
      </c>
      <c r="F222" s="268" t="s">
        <v>7</v>
      </c>
      <c r="G222" s="269" t="s">
        <v>6</v>
      </c>
      <c r="H222" s="269" t="s">
        <v>5</v>
      </c>
      <c r="I222" s="270" t="s">
        <v>4</v>
      </c>
      <c r="J222" s="269" t="s">
        <v>3</v>
      </c>
      <c r="K222" s="268" t="s">
        <v>16</v>
      </c>
    </row>
    <row r="223" spans="1:11" s="3" customFormat="1" ht="47.25" x14ac:dyDescent="0.25">
      <c r="A223" s="461" t="s">
        <v>461</v>
      </c>
      <c r="B223" s="459" t="s">
        <v>474</v>
      </c>
      <c r="C223" s="266">
        <v>71241000</v>
      </c>
      <c r="D223" s="267">
        <v>24000</v>
      </c>
      <c r="E223" s="267">
        <v>30000</v>
      </c>
      <c r="F223" s="268" t="s">
        <v>7</v>
      </c>
      <c r="G223" s="269" t="s">
        <v>6</v>
      </c>
      <c r="H223" s="269" t="s">
        <v>5</v>
      </c>
      <c r="I223" s="270" t="s">
        <v>4</v>
      </c>
      <c r="J223" s="269" t="s">
        <v>113</v>
      </c>
      <c r="K223" s="268" t="s">
        <v>373</v>
      </c>
    </row>
    <row r="224" spans="1:11" s="3" customFormat="1" ht="47.25" x14ac:dyDescent="0.25">
      <c r="A224" s="461" t="s">
        <v>462</v>
      </c>
      <c r="B224" s="459" t="s">
        <v>475</v>
      </c>
      <c r="C224" s="266">
        <v>39154000</v>
      </c>
      <c r="D224" s="267">
        <v>738400</v>
      </c>
      <c r="E224" s="267">
        <v>923000</v>
      </c>
      <c r="F224" s="268" t="s">
        <v>166</v>
      </c>
      <c r="G224" s="269" t="s">
        <v>6</v>
      </c>
      <c r="H224" s="269" t="s">
        <v>5</v>
      </c>
      <c r="I224" s="270" t="s">
        <v>4</v>
      </c>
      <c r="J224" s="269" t="s">
        <v>3</v>
      </c>
      <c r="K224" s="276" t="s">
        <v>534</v>
      </c>
    </row>
    <row r="225" spans="1:11" s="3" customFormat="1" ht="31.5" x14ac:dyDescent="0.25">
      <c r="A225" s="461" t="s">
        <v>618</v>
      </c>
      <c r="B225" s="459"/>
      <c r="C225" s="266"/>
      <c r="D225" s="267"/>
      <c r="E225" s="267"/>
      <c r="F225" s="268"/>
      <c r="G225" s="269"/>
      <c r="H225" s="269"/>
      <c r="I225" s="270"/>
      <c r="J225" s="269"/>
      <c r="K225" s="268" t="s">
        <v>734</v>
      </c>
    </row>
    <row r="226" spans="1:11" s="3" customFormat="1" ht="63" x14ac:dyDescent="0.25">
      <c r="A226" s="461" t="s">
        <v>463</v>
      </c>
      <c r="B226" s="459" t="s">
        <v>594</v>
      </c>
      <c r="C226" s="266">
        <v>45421000</v>
      </c>
      <c r="D226" s="267">
        <v>5760</v>
      </c>
      <c r="E226" s="267">
        <v>7200</v>
      </c>
      <c r="F226" s="268" t="s">
        <v>7</v>
      </c>
      <c r="G226" s="269" t="s">
        <v>6</v>
      </c>
      <c r="H226" s="269" t="s">
        <v>5</v>
      </c>
      <c r="I226" s="270" t="s">
        <v>4</v>
      </c>
      <c r="J226" s="269" t="s">
        <v>3</v>
      </c>
      <c r="K226" s="268" t="s">
        <v>218</v>
      </c>
    </row>
    <row r="227" spans="1:11" s="3" customFormat="1" ht="47.25" x14ac:dyDescent="0.25">
      <c r="A227" s="461" t="s">
        <v>464</v>
      </c>
      <c r="B227" s="459" t="s">
        <v>595</v>
      </c>
      <c r="C227" s="266">
        <v>45231000</v>
      </c>
      <c r="D227" s="267">
        <v>14692.12</v>
      </c>
      <c r="E227" s="267">
        <v>18365.150000000001</v>
      </c>
      <c r="F227" s="268" t="s">
        <v>7</v>
      </c>
      <c r="G227" s="269" t="s">
        <v>6</v>
      </c>
      <c r="H227" s="269" t="s">
        <v>5</v>
      </c>
      <c r="I227" s="270" t="s">
        <v>4</v>
      </c>
      <c r="J227" s="269" t="s">
        <v>3</v>
      </c>
      <c r="K227" s="268" t="s">
        <v>483</v>
      </c>
    </row>
    <row r="228" spans="1:11" s="3" customFormat="1" ht="47.25" x14ac:dyDescent="0.25">
      <c r="A228" s="461" t="s">
        <v>465</v>
      </c>
      <c r="B228" s="459" t="s">
        <v>476</v>
      </c>
      <c r="C228" s="266">
        <v>45262700</v>
      </c>
      <c r="D228" s="404">
        <v>324000</v>
      </c>
      <c r="E228" s="404">
        <v>405000</v>
      </c>
      <c r="F228" s="268" t="s">
        <v>32</v>
      </c>
      <c r="G228" s="269" t="s">
        <v>6</v>
      </c>
      <c r="H228" s="269" t="s">
        <v>5</v>
      </c>
      <c r="I228" s="270" t="s">
        <v>4</v>
      </c>
      <c r="J228" s="277" t="s">
        <v>3</v>
      </c>
      <c r="K228" s="276" t="s">
        <v>507</v>
      </c>
    </row>
    <row r="229" spans="1:11" s="3" customFormat="1" ht="31.5" x14ac:dyDescent="0.25">
      <c r="A229" s="461" t="s">
        <v>618</v>
      </c>
      <c r="B229" s="459"/>
      <c r="C229" s="266"/>
      <c r="D229" s="267"/>
      <c r="E229" s="267"/>
      <c r="F229" s="268"/>
      <c r="G229" s="269"/>
      <c r="H229" s="269"/>
      <c r="I229" s="270"/>
      <c r="J229" s="269" t="s">
        <v>54</v>
      </c>
      <c r="K229" s="268" t="s">
        <v>725</v>
      </c>
    </row>
    <row r="230" spans="1:11" s="3" customFormat="1" ht="31.5" x14ac:dyDescent="0.25">
      <c r="A230" s="474" t="s">
        <v>737</v>
      </c>
      <c r="B230" s="459"/>
      <c r="C230" s="418"/>
      <c r="D230" s="423">
        <v>381600</v>
      </c>
      <c r="E230" s="423">
        <v>477000</v>
      </c>
      <c r="F230" s="420"/>
      <c r="G230" s="421"/>
      <c r="H230" s="421"/>
      <c r="I230" s="422"/>
      <c r="J230" s="421"/>
      <c r="K230" s="420"/>
    </row>
    <row r="231" spans="1:11" s="3" customFormat="1" ht="47.25" x14ac:dyDescent="0.25">
      <c r="A231" s="461" t="s">
        <v>466</v>
      </c>
      <c r="B231" s="459" t="s">
        <v>477</v>
      </c>
      <c r="C231" s="266" t="s">
        <v>493</v>
      </c>
      <c r="D231" s="267">
        <v>179000</v>
      </c>
      <c r="E231" s="267">
        <v>223750</v>
      </c>
      <c r="F231" s="268" t="s">
        <v>32</v>
      </c>
      <c r="G231" s="269" t="s">
        <v>6</v>
      </c>
      <c r="H231" s="269" t="s">
        <v>5</v>
      </c>
      <c r="I231" s="270" t="s">
        <v>4</v>
      </c>
      <c r="J231" s="277" t="s">
        <v>3</v>
      </c>
      <c r="K231" s="276" t="s">
        <v>555</v>
      </c>
    </row>
    <row r="232" spans="1:11" s="3" customFormat="1" ht="31.5" x14ac:dyDescent="0.25">
      <c r="A232" s="461" t="s">
        <v>618</v>
      </c>
      <c r="B232" s="459"/>
      <c r="C232" s="266"/>
      <c r="D232" s="267"/>
      <c r="E232" s="267"/>
      <c r="F232" s="268"/>
      <c r="G232" s="269"/>
      <c r="H232" s="269"/>
      <c r="I232" s="270"/>
      <c r="J232" s="269" t="s">
        <v>113</v>
      </c>
      <c r="K232" s="268" t="s">
        <v>722</v>
      </c>
    </row>
    <row r="233" spans="1:11" s="3" customFormat="1" ht="47.25" x14ac:dyDescent="0.25">
      <c r="A233" s="461" t="s">
        <v>467</v>
      </c>
      <c r="B233" s="459" t="s">
        <v>508</v>
      </c>
      <c r="C233" s="266">
        <v>71247000</v>
      </c>
      <c r="D233" s="267">
        <v>4640</v>
      </c>
      <c r="E233" s="267">
        <v>5800</v>
      </c>
      <c r="F233" s="268" t="s">
        <v>7</v>
      </c>
      <c r="G233" s="269" t="s">
        <v>6</v>
      </c>
      <c r="H233" s="269" t="s">
        <v>5</v>
      </c>
      <c r="I233" s="270" t="s">
        <v>4</v>
      </c>
      <c r="J233" s="269" t="s">
        <v>3</v>
      </c>
      <c r="K233" s="268" t="s">
        <v>507</v>
      </c>
    </row>
    <row r="234" spans="1:11" s="3" customFormat="1" ht="47.25" x14ac:dyDescent="0.25">
      <c r="A234" s="467" t="s">
        <v>468</v>
      </c>
      <c r="B234" s="471" t="s">
        <v>549</v>
      </c>
      <c r="C234" s="278">
        <v>79212300</v>
      </c>
      <c r="D234" s="279">
        <f>SUM(D235+D236)</f>
        <v>42000</v>
      </c>
      <c r="E234" s="279">
        <f>SUM(E235+E236)</f>
        <v>52500</v>
      </c>
      <c r="F234" s="67" t="s">
        <v>32</v>
      </c>
      <c r="G234" s="280" t="s">
        <v>176</v>
      </c>
      <c r="H234" s="280" t="s">
        <v>5</v>
      </c>
      <c r="I234" s="281" t="s">
        <v>4</v>
      </c>
      <c r="J234" s="280" t="s">
        <v>3</v>
      </c>
      <c r="K234" s="67" t="s">
        <v>535</v>
      </c>
    </row>
    <row r="235" spans="1:11" s="3" customFormat="1" ht="47.25" customHeight="1" x14ac:dyDescent="0.25">
      <c r="A235" s="238"/>
      <c r="B235" s="433" t="s">
        <v>550</v>
      </c>
      <c r="C235" s="124"/>
      <c r="D235" s="122">
        <v>25000</v>
      </c>
      <c r="E235" s="122">
        <v>31250</v>
      </c>
      <c r="F235" s="65"/>
      <c r="G235" s="65"/>
      <c r="H235" s="65"/>
      <c r="I235" s="123"/>
      <c r="J235" s="65"/>
      <c r="K235" s="65"/>
    </row>
    <row r="236" spans="1:11" s="3" customFormat="1" ht="47.25" customHeight="1" x14ac:dyDescent="0.25">
      <c r="A236" s="238"/>
      <c r="B236" s="433" t="s">
        <v>548</v>
      </c>
      <c r="C236" s="124"/>
      <c r="D236" s="122">
        <v>17000</v>
      </c>
      <c r="E236" s="122">
        <v>21250</v>
      </c>
      <c r="F236" s="65"/>
      <c r="G236" s="65"/>
      <c r="H236" s="65"/>
      <c r="I236" s="123"/>
      <c r="J236" s="65"/>
      <c r="K236" s="65"/>
    </row>
    <row r="237" spans="1:11" s="3" customFormat="1" ht="47.25" customHeight="1" x14ac:dyDescent="0.25">
      <c r="A237" s="183" t="s">
        <v>527</v>
      </c>
      <c r="B237" s="472" t="s">
        <v>568</v>
      </c>
      <c r="C237" s="184">
        <v>64215000</v>
      </c>
      <c r="D237" s="282">
        <v>8000</v>
      </c>
      <c r="E237" s="282">
        <v>10000</v>
      </c>
      <c r="F237" s="67" t="s">
        <v>7</v>
      </c>
      <c r="G237" s="280" t="s">
        <v>6</v>
      </c>
      <c r="H237" s="280" t="s">
        <v>5</v>
      </c>
      <c r="I237" s="281" t="s">
        <v>4</v>
      </c>
      <c r="J237" s="186" t="s">
        <v>3</v>
      </c>
      <c r="K237" s="186" t="s">
        <v>526</v>
      </c>
    </row>
    <row r="238" spans="1:11" s="3" customFormat="1" ht="47.25" customHeight="1" x14ac:dyDescent="0.25">
      <c r="A238" s="183" t="s">
        <v>587</v>
      </c>
      <c r="B238" s="472" t="s">
        <v>588</v>
      </c>
      <c r="C238" s="124">
        <v>64215000</v>
      </c>
      <c r="D238" s="122">
        <v>8000</v>
      </c>
      <c r="E238" s="122">
        <v>10000</v>
      </c>
      <c r="F238" s="65" t="s">
        <v>7</v>
      </c>
      <c r="G238" s="65" t="s">
        <v>6</v>
      </c>
      <c r="H238" s="65" t="s">
        <v>5</v>
      </c>
      <c r="I238" s="123" t="s">
        <v>4</v>
      </c>
      <c r="J238" s="65" t="s">
        <v>113</v>
      </c>
      <c r="K238" s="65" t="s">
        <v>589</v>
      </c>
    </row>
    <row r="239" spans="1:11" s="3" customFormat="1" ht="63" x14ac:dyDescent="0.25">
      <c r="A239" s="183" t="s">
        <v>604</v>
      </c>
      <c r="B239" s="433" t="s">
        <v>600</v>
      </c>
      <c r="C239" s="124">
        <v>45421000</v>
      </c>
      <c r="D239" s="122">
        <v>5760</v>
      </c>
      <c r="E239" s="122">
        <v>7200</v>
      </c>
      <c r="F239" s="65" t="s">
        <v>7</v>
      </c>
      <c r="G239" s="65" t="s">
        <v>6</v>
      </c>
      <c r="H239" s="65" t="s">
        <v>5</v>
      </c>
      <c r="I239" s="123" t="s">
        <v>4</v>
      </c>
      <c r="J239" s="65" t="s">
        <v>3</v>
      </c>
      <c r="K239" s="65" t="s">
        <v>319</v>
      </c>
    </row>
    <row r="240" spans="1:11" s="3" customFormat="1" ht="47.25" x14ac:dyDescent="0.25">
      <c r="A240" s="238" t="s">
        <v>615</v>
      </c>
      <c r="B240" s="433" t="s">
        <v>616</v>
      </c>
      <c r="C240" s="124" t="s">
        <v>692</v>
      </c>
      <c r="D240" s="122">
        <v>35500</v>
      </c>
      <c r="E240" s="122">
        <v>44375</v>
      </c>
      <c r="F240" s="65" t="s">
        <v>7</v>
      </c>
      <c r="G240" s="65" t="s">
        <v>6</v>
      </c>
      <c r="H240" s="65" t="s">
        <v>5</v>
      </c>
      <c r="I240" s="123" t="s">
        <v>4</v>
      </c>
      <c r="J240" s="65" t="s">
        <v>117</v>
      </c>
      <c r="K240" s="65" t="s">
        <v>617</v>
      </c>
    </row>
    <row r="241" spans="1:11" s="3" customFormat="1" ht="47.25" x14ac:dyDescent="0.25">
      <c r="A241" s="238" t="s">
        <v>699</v>
      </c>
      <c r="B241" s="433" t="s">
        <v>700</v>
      </c>
      <c r="C241" s="124">
        <v>79530000</v>
      </c>
      <c r="D241" s="122">
        <v>3352</v>
      </c>
      <c r="E241" s="122">
        <v>4190</v>
      </c>
      <c r="F241" s="65" t="s">
        <v>7</v>
      </c>
      <c r="G241" s="65" t="s">
        <v>6</v>
      </c>
      <c r="H241" s="65" t="s">
        <v>5</v>
      </c>
      <c r="I241" s="123" t="s">
        <v>4</v>
      </c>
      <c r="J241" s="65" t="s">
        <v>113</v>
      </c>
      <c r="K241" s="65" t="s">
        <v>701</v>
      </c>
    </row>
    <row r="242" spans="1:11" s="3" customFormat="1" ht="47.25" x14ac:dyDescent="0.25">
      <c r="A242" s="361" t="s">
        <v>761</v>
      </c>
      <c r="B242" s="454" t="s">
        <v>801</v>
      </c>
      <c r="C242" s="376">
        <v>39154000</v>
      </c>
      <c r="D242" s="377">
        <v>738400</v>
      </c>
      <c r="E242" s="377">
        <v>923000</v>
      </c>
      <c r="F242" s="362" t="s">
        <v>515</v>
      </c>
      <c r="G242" s="374" t="s">
        <v>6</v>
      </c>
      <c r="H242" s="374" t="s">
        <v>5</v>
      </c>
      <c r="I242" s="378" t="s">
        <v>4</v>
      </c>
      <c r="J242" s="374" t="s">
        <v>54</v>
      </c>
      <c r="K242" s="374" t="s">
        <v>779</v>
      </c>
    </row>
    <row r="243" spans="1:11" s="3" customFormat="1" ht="47.25" x14ac:dyDescent="0.25">
      <c r="A243" s="361" t="s">
        <v>762</v>
      </c>
      <c r="B243" s="435" t="s">
        <v>763</v>
      </c>
      <c r="C243" s="376">
        <v>45421000</v>
      </c>
      <c r="D243" s="377">
        <v>176000</v>
      </c>
      <c r="E243" s="377">
        <v>220000</v>
      </c>
      <c r="F243" s="374" t="s">
        <v>32</v>
      </c>
      <c r="G243" s="374" t="s">
        <v>6</v>
      </c>
      <c r="H243" s="374" t="s">
        <v>5</v>
      </c>
      <c r="I243" s="378" t="s">
        <v>4</v>
      </c>
      <c r="J243" s="374" t="s">
        <v>124</v>
      </c>
      <c r="K243" s="374" t="s">
        <v>805</v>
      </c>
    </row>
    <row r="244" spans="1:11" s="3" customFormat="1" ht="47.25" x14ac:dyDescent="0.25">
      <c r="A244" s="361" t="s">
        <v>780</v>
      </c>
      <c r="B244" s="435" t="s">
        <v>797</v>
      </c>
      <c r="C244" s="376" t="s">
        <v>493</v>
      </c>
      <c r="D244" s="377">
        <v>316000</v>
      </c>
      <c r="E244" s="377">
        <v>395000</v>
      </c>
      <c r="F244" s="374" t="s">
        <v>166</v>
      </c>
      <c r="G244" s="374" t="s">
        <v>6</v>
      </c>
      <c r="H244" s="374" t="s">
        <v>5</v>
      </c>
      <c r="I244" s="378" t="s">
        <v>4</v>
      </c>
      <c r="J244" s="374" t="s">
        <v>124</v>
      </c>
      <c r="K244" s="374" t="s">
        <v>823</v>
      </c>
    </row>
    <row r="245" spans="1:11" s="3" customFormat="1" ht="47.25" x14ac:dyDescent="0.25">
      <c r="A245" s="361" t="s">
        <v>781</v>
      </c>
      <c r="B245" s="435" t="s">
        <v>783</v>
      </c>
      <c r="C245" s="376">
        <v>71242000</v>
      </c>
      <c r="D245" s="377">
        <v>8000</v>
      </c>
      <c r="E245" s="377">
        <v>10000</v>
      </c>
      <c r="F245" s="374" t="s">
        <v>7</v>
      </c>
      <c r="G245" s="374" t="s">
        <v>6</v>
      </c>
      <c r="H245" s="374" t="s">
        <v>5</v>
      </c>
      <c r="I245" s="378" t="s">
        <v>4</v>
      </c>
      <c r="J245" s="374" t="s">
        <v>124</v>
      </c>
      <c r="K245" s="374" t="s">
        <v>782</v>
      </c>
    </row>
    <row r="246" spans="1:11" s="3" customFormat="1" ht="47.25" x14ac:dyDescent="0.25">
      <c r="A246" s="361" t="s">
        <v>874</v>
      </c>
      <c r="B246" s="435" t="s">
        <v>936</v>
      </c>
      <c r="C246" s="376">
        <v>45453100</v>
      </c>
      <c r="D246" s="377">
        <v>50000</v>
      </c>
      <c r="E246" s="377">
        <v>62500</v>
      </c>
      <c r="F246" s="374" t="s">
        <v>7</v>
      </c>
      <c r="G246" s="374" t="s">
        <v>6</v>
      </c>
      <c r="H246" s="374" t="s">
        <v>5</v>
      </c>
      <c r="I246" s="378" t="s">
        <v>4</v>
      </c>
      <c r="J246" s="374" t="s">
        <v>3</v>
      </c>
      <c r="K246" s="374" t="s">
        <v>873</v>
      </c>
    </row>
    <row r="247" spans="1:11" s="3" customFormat="1" ht="47.25" x14ac:dyDescent="0.25">
      <c r="A247" s="361" t="s">
        <v>896</v>
      </c>
      <c r="B247" s="435" t="s">
        <v>900</v>
      </c>
      <c r="C247" s="376">
        <v>45262700</v>
      </c>
      <c r="D247" s="377">
        <v>381600</v>
      </c>
      <c r="E247" s="377">
        <v>477000</v>
      </c>
      <c r="F247" s="374" t="s">
        <v>32</v>
      </c>
      <c r="G247" s="374" t="s">
        <v>6</v>
      </c>
      <c r="H247" s="374" t="s">
        <v>5</v>
      </c>
      <c r="I247" s="378" t="s">
        <v>4</v>
      </c>
      <c r="J247" s="374" t="s">
        <v>240</v>
      </c>
      <c r="K247" s="374" t="s">
        <v>904</v>
      </c>
    </row>
    <row r="248" spans="1:11" s="3" customFormat="1" ht="47.25" x14ac:dyDescent="0.25">
      <c r="A248" s="361" t="s">
        <v>897</v>
      </c>
      <c r="B248" s="435" t="s">
        <v>901</v>
      </c>
      <c r="C248" s="376">
        <v>71324000</v>
      </c>
      <c r="D248" s="377">
        <v>2980</v>
      </c>
      <c r="E248" s="377">
        <v>2980</v>
      </c>
      <c r="F248" s="374" t="s">
        <v>7</v>
      </c>
      <c r="G248" s="374" t="s">
        <v>6</v>
      </c>
      <c r="H248" s="374" t="s">
        <v>5</v>
      </c>
      <c r="I248" s="378" t="s">
        <v>4</v>
      </c>
      <c r="J248" s="374" t="s">
        <v>240</v>
      </c>
      <c r="K248" s="374" t="s">
        <v>905</v>
      </c>
    </row>
    <row r="249" spans="1:11" s="3" customFormat="1" ht="47.25" x14ac:dyDescent="0.25">
      <c r="A249" s="361" t="s">
        <v>898</v>
      </c>
      <c r="B249" s="435" t="s">
        <v>902</v>
      </c>
      <c r="C249" s="376">
        <v>71247000</v>
      </c>
      <c r="D249" s="377">
        <v>14797</v>
      </c>
      <c r="E249" s="377">
        <v>18496.25</v>
      </c>
      <c r="F249" s="374" t="s">
        <v>7</v>
      </c>
      <c r="G249" s="374" t="s">
        <v>6</v>
      </c>
      <c r="H249" s="374" t="s">
        <v>5</v>
      </c>
      <c r="I249" s="378" t="s">
        <v>4</v>
      </c>
      <c r="J249" s="374" t="s">
        <v>240</v>
      </c>
      <c r="K249" s="374" t="s">
        <v>906</v>
      </c>
    </row>
    <row r="250" spans="1:11" s="3" customFormat="1" ht="47.25" x14ac:dyDescent="0.25">
      <c r="A250" s="361" t="s">
        <v>899</v>
      </c>
      <c r="B250" s="435" t="s">
        <v>903</v>
      </c>
      <c r="C250" s="376">
        <v>45231000</v>
      </c>
      <c r="D250" s="377">
        <v>3598.84</v>
      </c>
      <c r="E250" s="377">
        <v>4498.55</v>
      </c>
      <c r="F250" s="374" t="s">
        <v>7</v>
      </c>
      <c r="G250" s="374" t="s">
        <v>6</v>
      </c>
      <c r="H250" s="374" t="s">
        <v>5</v>
      </c>
      <c r="I250" s="378" t="s">
        <v>4</v>
      </c>
      <c r="J250" s="374" t="s">
        <v>117</v>
      </c>
      <c r="K250" s="374" t="s">
        <v>907</v>
      </c>
    </row>
    <row r="251" spans="1:11" s="3" customFormat="1" ht="24" customHeight="1" x14ac:dyDescent="0.25">
      <c r="A251" s="283" t="s">
        <v>449</v>
      </c>
      <c r="B251" s="284"/>
      <c r="C251" s="285"/>
      <c r="D251" s="286">
        <f>SUM(D207:D214,D217,D219:D227,D230:D234,D237:D250)</f>
        <v>3506719.96</v>
      </c>
      <c r="E251" s="286">
        <f>SUM(E207:E214,E217,E219:E227,E230:E234,E237:E250)</f>
        <v>4381314.95</v>
      </c>
      <c r="F251" s="287"/>
      <c r="G251" s="287"/>
      <c r="H251" s="287"/>
      <c r="I251" s="288"/>
      <c r="J251" s="287"/>
      <c r="K251" s="289"/>
    </row>
    <row r="252" spans="1:11" s="3" customFormat="1" ht="17.25" customHeight="1" x14ac:dyDescent="0.25">
      <c r="A252" s="290"/>
      <c r="B252" s="291"/>
      <c r="C252" s="292"/>
      <c r="D252" s="293"/>
      <c r="E252" s="293"/>
      <c r="F252" s="294"/>
      <c r="G252" s="294"/>
      <c r="H252" s="294"/>
      <c r="I252" s="295"/>
      <c r="J252" s="294"/>
      <c r="K252" s="296"/>
    </row>
    <row r="253" spans="1:11" s="3" customFormat="1" ht="24" customHeight="1" x14ac:dyDescent="0.25">
      <c r="A253" s="513" t="s">
        <v>582</v>
      </c>
      <c r="B253" s="514"/>
      <c r="C253" s="514"/>
      <c r="D253" s="514"/>
      <c r="E253" s="514"/>
      <c r="F253" s="514"/>
      <c r="G253" s="514"/>
      <c r="H253" s="514"/>
      <c r="I253" s="514"/>
      <c r="J253" s="514"/>
      <c r="K253" s="515"/>
    </row>
    <row r="254" spans="1:11" s="3" customFormat="1" ht="47.25" customHeight="1" x14ac:dyDescent="0.25">
      <c r="A254" s="153" t="s">
        <v>584</v>
      </c>
      <c r="B254" s="430" t="s">
        <v>585</v>
      </c>
      <c r="C254" s="247">
        <v>63000000</v>
      </c>
      <c r="D254" s="256">
        <v>6000</v>
      </c>
      <c r="E254" s="257">
        <v>7500</v>
      </c>
      <c r="F254" s="187" t="s">
        <v>7</v>
      </c>
      <c r="G254" s="187" t="s">
        <v>6</v>
      </c>
      <c r="H254" s="187" t="s">
        <v>5</v>
      </c>
      <c r="I254" s="188" t="s">
        <v>4</v>
      </c>
      <c r="J254" s="187" t="s">
        <v>113</v>
      </c>
      <c r="K254" s="250" t="s">
        <v>586</v>
      </c>
    </row>
    <row r="255" spans="1:11" s="3" customFormat="1" ht="24" customHeight="1" x14ac:dyDescent="0.25">
      <c r="A255" s="203" t="s">
        <v>583</v>
      </c>
      <c r="B255" s="204"/>
      <c r="C255" s="205"/>
      <c r="D255" s="206">
        <f>SUM(D254)</f>
        <v>6000</v>
      </c>
      <c r="E255" s="206">
        <f>SUM(E254)</f>
        <v>7500</v>
      </c>
      <c r="F255" s="207"/>
      <c r="G255" s="207"/>
      <c r="H255" s="207"/>
      <c r="I255" s="208"/>
      <c r="J255" s="207"/>
      <c r="K255" s="209"/>
    </row>
    <row r="256" spans="1:11" s="3" customFormat="1" ht="24" customHeight="1" x14ac:dyDescent="0.25">
      <c r="A256" s="31" t="s">
        <v>181</v>
      </c>
      <c r="B256" s="297"/>
      <c r="C256" s="75"/>
      <c r="D256" s="76">
        <f>SUM(D204+D251+D255)</f>
        <v>3552647.96</v>
      </c>
      <c r="E256" s="76">
        <f>SUM(E204+E251+E255)</f>
        <v>4438724.95</v>
      </c>
      <c r="F256" s="88"/>
      <c r="G256" s="88"/>
      <c r="H256" s="88"/>
      <c r="I256" s="89"/>
      <c r="J256" s="88"/>
      <c r="K256" s="210"/>
    </row>
    <row r="257" spans="1:11" s="3" customFormat="1" ht="17.25" customHeight="1" x14ac:dyDescent="0.25">
      <c r="A257" s="195"/>
      <c r="B257" s="211"/>
      <c r="C257" s="212"/>
      <c r="D257" s="213"/>
      <c r="E257" s="213"/>
      <c r="F257" s="214"/>
      <c r="G257" s="214"/>
      <c r="H257" s="214"/>
      <c r="I257" s="215"/>
      <c r="J257" s="214"/>
      <c r="K257" s="216"/>
    </row>
    <row r="258" spans="1:11" s="3" customFormat="1" ht="24" customHeight="1" x14ac:dyDescent="0.25">
      <c r="A258" s="217" t="s">
        <v>180</v>
      </c>
      <c r="B258" s="87"/>
      <c r="C258" s="75"/>
      <c r="D258" s="76"/>
      <c r="E258" s="76"/>
      <c r="F258" s="88"/>
      <c r="G258" s="88"/>
      <c r="H258" s="88"/>
      <c r="I258" s="89"/>
      <c r="J258" s="88"/>
      <c r="K258" s="210"/>
    </row>
    <row r="259" spans="1:11" s="3" customFormat="1" ht="31.5" x14ac:dyDescent="0.25">
      <c r="A259" s="302" t="s">
        <v>179</v>
      </c>
      <c r="B259" s="475" t="s">
        <v>178</v>
      </c>
      <c r="C259" s="298">
        <v>66510000</v>
      </c>
      <c r="D259" s="299">
        <v>769792</v>
      </c>
      <c r="E259" s="299">
        <v>769792</v>
      </c>
      <c r="F259" s="300" t="s">
        <v>177</v>
      </c>
      <c r="G259" s="300" t="s">
        <v>176</v>
      </c>
      <c r="H259" s="300" t="s">
        <v>165</v>
      </c>
      <c r="I259" s="301" t="s">
        <v>4</v>
      </c>
      <c r="J259" s="300" t="s">
        <v>3</v>
      </c>
      <c r="K259" s="300" t="s">
        <v>175</v>
      </c>
    </row>
    <row r="260" spans="1:11" s="3" customFormat="1" ht="31.5" customHeight="1" x14ac:dyDescent="0.25">
      <c r="A260" s="302"/>
      <c r="B260" s="476" t="s">
        <v>174</v>
      </c>
      <c r="C260" s="303"/>
      <c r="D260" s="52">
        <v>663614</v>
      </c>
      <c r="E260" s="52">
        <v>663614</v>
      </c>
      <c r="F260" s="304"/>
      <c r="G260" s="304"/>
      <c r="H260" s="304"/>
      <c r="I260" s="305"/>
      <c r="J260" s="304"/>
      <c r="K260" s="304"/>
    </row>
    <row r="261" spans="1:11" s="3" customFormat="1" ht="31.5" customHeight="1" x14ac:dyDescent="0.25">
      <c r="A261" s="302"/>
      <c r="B261" s="476" t="s">
        <v>173</v>
      </c>
      <c r="C261" s="303"/>
      <c r="D261" s="52">
        <v>106178</v>
      </c>
      <c r="E261" s="52">
        <v>106178</v>
      </c>
      <c r="F261" s="304"/>
      <c r="G261" s="304"/>
      <c r="H261" s="304"/>
      <c r="I261" s="305"/>
      <c r="J261" s="304"/>
      <c r="K261" s="304"/>
    </row>
    <row r="262" spans="1:11" s="3" customFormat="1" ht="31.5" customHeight="1" x14ac:dyDescent="0.25">
      <c r="A262" s="302" t="s">
        <v>172</v>
      </c>
      <c r="B262" s="431" t="s">
        <v>171</v>
      </c>
      <c r="C262" s="306">
        <v>66512100</v>
      </c>
      <c r="D262" s="52">
        <v>22563</v>
      </c>
      <c r="E262" s="52">
        <v>22563</v>
      </c>
      <c r="F262" s="30" t="s">
        <v>7</v>
      </c>
      <c r="G262" s="30" t="s">
        <v>6</v>
      </c>
      <c r="H262" s="30" t="s">
        <v>5</v>
      </c>
      <c r="I262" s="53" t="s">
        <v>4</v>
      </c>
      <c r="J262" s="30" t="s">
        <v>36</v>
      </c>
      <c r="K262" s="30" t="s">
        <v>71</v>
      </c>
    </row>
    <row r="263" spans="1:11" s="3" customFormat="1" ht="31.5" customHeight="1" x14ac:dyDescent="0.25">
      <c r="A263" s="307" t="s">
        <v>170</v>
      </c>
      <c r="B263" s="452" t="s">
        <v>169</v>
      </c>
      <c r="C263" s="308">
        <v>66512100</v>
      </c>
      <c r="D263" s="179">
        <v>6640</v>
      </c>
      <c r="E263" s="179">
        <v>6640</v>
      </c>
      <c r="F263" s="309" t="s">
        <v>7</v>
      </c>
      <c r="G263" s="309" t="s">
        <v>6</v>
      </c>
      <c r="H263" s="309" t="s">
        <v>5</v>
      </c>
      <c r="I263" s="310" t="s">
        <v>4</v>
      </c>
      <c r="J263" s="309" t="s">
        <v>36</v>
      </c>
      <c r="K263" s="309" t="s">
        <v>71</v>
      </c>
    </row>
    <row r="264" spans="1:11" s="3" customFormat="1" ht="31.5" customHeight="1" x14ac:dyDescent="0.25">
      <c r="A264" s="238" t="s">
        <v>431</v>
      </c>
      <c r="B264" s="431"/>
      <c r="C264" s="311">
        <v>66513200</v>
      </c>
      <c r="D264" s="52"/>
      <c r="E264" s="52"/>
      <c r="F264" s="30"/>
      <c r="G264" s="30"/>
      <c r="H264" s="30"/>
      <c r="I264" s="53"/>
      <c r="J264" s="30"/>
      <c r="K264" s="30"/>
    </row>
    <row r="265" spans="1:11" s="5" customFormat="1" ht="31.5" customHeight="1" x14ac:dyDescent="0.25">
      <c r="A265" s="481" t="s">
        <v>168</v>
      </c>
      <c r="B265" s="477" t="s">
        <v>167</v>
      </c>
      <c r="C265" s="312">
        <v>90919000</v>
      </c>
      <c r="D265" s="313">
        <v>278800</v>
      </c>
      <c r="E265" s="314">
        <v>348500</v>
      </c>
      <c r="F265" s="55" t="s">
        <v>166</v>
      </c>
      <c r="G265" s="315" t="s">
        <v>6</v>
      </c>
      <c r="H265" s="315" t="s">
        <v>165</v>
      </c>
      <c r="I265" s="58" t="s">
        <v>4</v>
      </c>
      <c r="J265" s="57" t="s">
        <v>3</v>
      </c>
      <c r="K265" s="236" t="s">
        <v>164</v>
      </c>
    </row>
    <row r="266" spans="1:11" s="5" customFormat="1" ht="31.5" customHeight="1" x14ac:dyDescent="0.25">
      <c r="A266" s="238" t="s">
        <v>431</v>
      </c>
      <c r="B266" s="433"/>
      <c r="C266" s="124"/>
      <c r="D266" s="122">
        <v>310800</v>
      </c>
      <c r="E266" s="122">
        <v>388500</v>
      </c>
      <c r="F266" s="30"/>
      <c r="G266" s="65"/>
      <c r="H266" s="65"/>
      <c r="I266" s="53"/>
      <c r="J266" s="30"/>
      <c r="K266" s="30" t="s">
        <v>501</v>
      </c>
    </row>
    <row r="267" spans="1:11" s="5" customFormat="1" ht="31.5" customHeight="1" x14ac:dyDescent="0.25">
      <c r="A267" s="482" t="s">
        <v>163</v>
      </c>
      <c r="B267" s="432" t="s">
        <v>162</v>
      </c>
      <c r="C267" s="316">
        <v>71632000</v>
      </c>
      <c r="D267" s="317">
        <v>7827.2</v>
      </c>
      <c r="E267" s="317">
        <v>9784</v>
      </c>
      <c r="F267" s="158" t="s">
        <v>7</v>
      </c>
      <c r="G267" s="56" t="s">
        <v>6</v>
      </c>
      <c r="H267" s="56" t="s">
        <v>5</v>
      </c>
      <c r="I267" s="159" t="s">
        <v>4</v>
      </c>
      <c r="J267" s="318" t="s">
        <v>3</v>
      </c>
      <c r="K267" s="319" t="s">
        <v>63</v>
      </c>
    </row>
    <row r="268" spans="1:11" s="5" customFormat="1" ht="31.5" customHeight="1" x14ac:dyDescent="0.25">
      <c r="A268" s="483" t="s">
        <v>618</v>
      </c>
      <c r="B268" s="463"/>
      <c r="C268" s="234"/>
      <c r="D268" s="427">
        <v>8427.2000000000007</v>
      </c>
      <c r="E268" s="427">
        <v>10534</v>
      </c>
      <c r="F268" s="55"/>
      <c r="G268" s="57"/>
      <c r="H268" s="57"/>
      <c r="I268" s="58"/>
      <c r="J268" s="57" t="s">
        <v>113</v>
      </c>
      <c r="K268" s="55" t="s">
        <v>674</v>
      </c>
    </row>
    <row r="269" spans="1:11" s="5" customFormat="1" ht="31.5" customHeight="1" x14ac:dyDescent="0.25">
      <c r="A269" s="238" t="s">
        <v>161</v>
      </c>
      <c r="B269" s="431" t="s">
        <v>160</v>
      </c>
      <c r="C269" s="51">
        <v>50413200</v>
      </c>
      <c r="D269" s="331">
        <v>7608</v>
      </c>
      <c r="E269" s="331">
        <v>9510</v>
      </c>
      <c r="F269" s="30" t="s">
        <v>7</v>
      </c>
      <c r="G269" s="30" t="s">
        <v>6</v>
      </c>
      <c r="H269" s="30" t="s">
        <v>5</v>
      </c>
      <c r="I269" s="53" t="s">
        <v>4</v>
      </c>
      <c r="J269" s="175" t="s">
        <v>3</v>
      </c>
      <c r="K269" s="175" t="s">
        <v>63</v>
      </c>
    </row>
    <row r="270" spans="1:11" s="5" customFormat="1" ht="31.5" customHeight="1" x14ac:dyDescent="0.25">
      <c r="A270" s="238" t="s">
        <v>618</v>
      </c>
      <c r="B270" s="431"/>
      <c r="C270" s="51"/>
      <c r="D270" s="122">
        <v>7884</v>
      </c>
      <c r="E270" s="122">
        <v>9855</v>
      </c>
      <c r="F270" s="30"/>
      <c r="G270" s="30"/>
      <c r="H270" s="30"/>
      <c r="I270" s="53"/>
      <c r="J270" s="175" t="s">
        <v>117</v>
      </c>
      <c r="K270" s="175" t="s">
        <v>191</v>
      </c>
    </row>
    <row r="271" spans="1:11" s="5" customFormat="1" ht="31.5" customHeight="1" x14ac:dyDescent="0.25">
      <c r="A271" s="361" t="s">
        <v>737</v>
      </c>
      <c r="B271" s="431"/>
      <c r="C271" s="51"/>
      <c r="D271" s="122"/>
      <c r="E271" s="122"/>
      <c r="F271" s="30"/>
      <c r="G271" s="30"/>
      <c r="H271" s="30"/>
      <c r="I271" s="53"/>
      <c r="J271" s="362" t="s">
        <v>54</v>
      </c>
      <c r="K271" s="362" t="s">
        <v>553</v>
      </c>
    </row>
    <row r="272" spans="1:11" s="5" customFormat="1" ht="31.5" customHeight="1" x14ac:dyDescent="0.25">
      <c r="A272" s="484" t="s">
        <v>159</v>
      </c>
      <c r="B272" s="432" t="s">
        <v>158</v>
      </c>
      <c r="C272" s="320">
        <v>71241000</v>
      </c>
      <c r="D272" s="219">
        <v>5760</v>
      </c>
      <c r="E272" s="219">
        <v>7200</v>
      </c>
      <c r="F272" s="220" t="s">
        <v>7</v>
      </c>
      <c r="G272" s="181" t="s">
        <v>6</v>
      </c>
      <c r="H272" s="181" t="s">
        <v>5</v>
      </c>
      <c r="I272" s="221" t="s">
        <v>4</v>
      </c>
      <c r="J272" s="428" t="s">
        <v>3</v>
      </c>
      <c r="K272" s="222" t="s">
        <v>157</v>
      </c>
    </row>
    <row r="273" spans="1:11" s="5" customFormat="1" ht="31.5" customHeight="1" x14ac:dyDescent="0.25">
      <c r="A273" s="238" t="s">
        <v>618</v>
      </c>
      <c r="B273" s="439"/>
      <c r="C273" s="100"/>
      <c r="D273" s="101">
        <v>6860</v>
      </c>
      <c r="E273" s="101">
        <v>8575</v>
      </c>
      <c r="F273" s="102"/>
      <c r="G273" s="103"/>
      <c r="H273" s="103"/>
      <c r="I273" s="104"/>
      <c r="J273" s="103" t="s">
        <v>117</v>
      </c>
      <c r="K273" s="102" t="s">
        <v>675</v>
      </c>
    </row>
    <row r="274" spans="1:11" s="5" customFormat="1" ht="31.5" customHeight="1" x14ac:dyDescent="0.25">
      <c r="A274" s="443" t="s">
        <v>156</v>
      </c>
      <c r="B274" s="439" t="s">
        <v>155</v>
      </c>
      <c r="C274" s="27">
        <v>45313100</v>
      </c>
      <c r="D274" s="97">
        <v>80000</v>
      </c>
      <c r="E274" s="97">
        <v>100000</v>
      </c>
      <c r="F274" s="25" t="s">
        <v>32</v>
      </c>
      <c r="G274" s="28" t="s">
        <v>6</v>
      </c>
      <c r="H274" s="28" t="s">
        <v>5</v>
      </c>
      <c r="I274" s="29" t="s">
        <v>4</v>
      </c>
      <c r="J274" s="28" t="s">
        <v>20</v>
      </c>
      <c r="K274" s="25" t="s">
        <v>154</v>
      </c>
    </row>
    <row r="275" spans="1:11" s="5" customFormat="1" ht="31.5" customHeight="1" x14ac:dyDescent="0.25">
      <c r="A275" s="444" t="s">
        <v>153</v>
      </c>
      <c r="B275" s="430" t="s">
        <v>152</v>
      </c>
      <c r="C275" s="107">
        <v>18100000</v>
      </c>
      <c r="D275" s="226">
        <v>10000</v>
      </c>
      <c r="E275" s="226">
        <v>12500</v>
      </c>
      <c r="F275" s="109" t="s">
        <v>7</v>
      </c>
      <c r="G275" s="110" t="s">
        <v>6</v>
      </c>
      <c r="H275" s="110" t="s">
        <v>5</v>
      </c>
      <c r="I275" s="111" t="s">
        <v>4</v>
      </c>
      <c r="J275" s="110" t="s">
        <v>20</v>
      </c>
      <c r="K275" s="109" t="s">
        <v>149</v>
      </c>
    </row>
    <row r="276" spans="1:11" s="5" customFormat="1" ht="31.5" customHeight="1" x14ac:dyDescent="0.25">
      <c r="A276" s="112" t="s">
        <v>151</v>
      </c>
      <c r="B276" s="449" t="s">
        <v>150</v>
      </c>
      <c r="C276" s="113">
        <v>18800000</v>
      </c>
      <c r="D276" s="114">
        <v>6000</v>
      </c>
      <c r="E276" s="114">
        <v>7500</v>
      </c>
      <c r="F276" s="115" t="s">
        <v>7</v>
      </c>
      <c r="G276" s="115" t="s">
        <v>6</v>
      </c>
      <c r="H276" s="115" t="s">
        <v>5</v>
      </c>
      <c r="I276" s="116" t="s">
        <v>4</v>
      </c>
      <c r="J276" s="115" t="s">
        <v>20</v>
      </c>
      <c r="K276" s="115" t="s">
        <v>149</v>
      </c>
    </row>
    <row r="277" spans="1:11" s="5" customFormat="1" ht="31.5" customHeight="1" x14ac:dyDescent="0.25">
      <c r="A277" s="112" t="s">
        <v>148</v>
      </c>
      <c r="B277" s="449" t="s">
        <v>147</v>
      </c>
      <c r="C277" s="113">
        <v>50730000</v>
      </c>
      <c r="D277" s="114">
        <v>6000</v>
      </c>
      <c r="E277" s="114">
        <v>7500</v>
      </c>
      <c r="F277" s="115" t="s">
        <v>7</v>
      </c>
      <c r="G277" s="115" t="s">
        <v>6</v>
      </c>
      <c r="H277" s="115" t="s">
        <v>5</v>
      </c>
      <c r="I277" s="116" t="s">
        <v>4</v>
      </c>
      <c r="J277" s="64" t="s">
        <v>113</v>
      </c>
      <c r="K277" s="64" t="s">
        <v>134</v>
      </c>
    </row>
    <row r="278" spans="1:11" s="5" customFormat="1" ht="31.5" customHeight="1" x14ac:dyDescent="0.25">
      <c r="A278" s="117" t="s">
        <v>618</v>
      </c>
      <c r="B278" s="449"/>
      <c r="C278" s="51"/>
      <c r="D278" s="52"/>
      <c r="E278" s="52"/>
      <c r="F278" s="30"/>
      <c r="G278" s="30"/>
      <c r="H278" s="30"/>
      <c r="I278" s="53"/>
      <c r="J278" s="30" t="s">
        <v>117</v>
      </c>
      <c r="K278" s="30" t="s">
        <v>191</v>
      </c>
    </row>
    <row r="279" spans="1:11" s="5" customFormat="1" ht="31.5" customHeight="1" x14ac:dyDescent="0.25">
      <c r="A279" s="112" t="s">
        <v>146</v>
      </c>
      <c r="B279" s="449" t="s">
        <v>145</v>
      </c>
      <c r="C279" s="113">
        <v>33760000</v>
      </c>
      <c r="D279" s="114">
        <v>22000</v>
      </c>
      <c r="E279" s="114">
        <v>27500</v>
      </c>
      <c r="F279" s="115" t="s">
        <v>7</v>
      </c>
      <c r="G279" s="115" t="s">
        <v>6</v>
      </c>
      <c r="H279" s="115" t="s">
        <v>5</v>
      </c>
      <c r="I279" s="116" t="s">
        <v>4</v>
      </c>
      <c r="J279" s="115" t="s">
        <v>117</v>
      </c>
      <c r="K279" s="64" t="s">
        <v>144</v>
      </c>
    </row>
    <row r="280" spans="1:11" s="5" customFormat="1" ht="31.5" customHeight="1" x14ac:dyDescent="0.25">
      <c r="A280" s="117" t="s">
        <v>618</v>
      </c>
      <c r="B280" s="449"/>
      <c r="C280" s="113"/>
      <c r="D280" s="114"/>
      <c r="E280" s="114"/>
      <c r="F280" s="115"/>
      <c r="G280" s="115"/>
      <c r="H280" s="115"/>
      <c r="I280" s="116"/>
      <c r="J280" s="115"/>
      <c r="K280" s="115" t="s">
        <v>687</v>
      </c>
    </row>
    <row r="281" spans="1:11" s="5" customFormat="1" ht="31.5" customHeight="1" x14ac:dyDescent="0.25">
      <c r="A281" s="112" t="s">
        <v>143</v>
      </c>
      <c r="B281" s="449" t="s">
        <v>142</v>
      </c>
      <c r="C281" s="113">
        <v>79820000</v>
      </c>
      <c r="D281" s="324">
        <v>15200</v>
      </c>
      <c r="E281" s="324">
        <v>19000</v>
      </c>
      <c r="F281" s="115" t="s">
        <v>7</v>
      </c>
      <c r="G281" s="115" t="s">
        <v>6</v>
      </c>
      <c r="H281" s="115" t="s">
        <v>5</v>
      </c>
      <c r="I281" s="116" t="s">
        <v>4</v>
      </c>
      <c r="J281" s="64" t="s">
        <v>54</v>
      </c>
      <c r="K281" s="115" t="s">
        <v>141</v>
      </c>
    </row>
    <row r="282" spans="1:11" s="5" customFormat="1" ht="31.5" customHeight="1" x14ac:dyDescent="0.25">
      <c r="A282" s="485" t="s">
        <v>737</v>
      </c>
      <c r="B282" s="449"/>
      <c r="C282" s="51"/>
      <c r="D282" s="363">
        <v>14400</v>
      </c>
      <c r="E282" s="363">
        <v>18000</v>
      </c>
      <c r="F282" s="30"/>
      <c r="G282" s="30"/>
      <c r="H282" s="30"/>
      <c r="I282" s="53"/>
      <c r="J282" s="362" t="s">
        <v>124</v>
      </c>
      <c r="K282" s="30"/>
    </row>
    <row r="283" spans="1:11" s="5" customFormat="1" ht="31.5" customHeight="1" x14ac:dyDescent="0.25">
      <c r="A283" s="112" t="s">
        <v>140</v>
      </c>
      <c r="B283" s="449" t="s">
        <v>139</v>
      </c>
      <c r="C283" s="113">
        <v>42510000</v>
      </c>
      <c r="D283" s="324">
        <v>25000</v>
      </c>
      <c r="E283" s="324">
        <v>31250</v>
      </c>
      <c r="F283" s="115" t="s">
        <v>7</v>
      </c>
      <c r="G283" s="115" t="s">
        <v>6</v>
      </c>
      <c r="H283" s="115" t="s">
        <v>5</v>
      </c>
      <c r="I283" s="116" t="s">
        <v>4</v>
      </c>
      <c r="J283" s="64" t="s">
        <v>113</v>
      </c>
      <c r="K283" s="64" t="s">
        <v>134</v>
      </c>
    </row>
    <row r="284" spans="1:11" s="5" customFormat="1" ht="31.5" customHeight="1" x14ac:dyDescent="0.25">
      <c r="A284" s="117" t="s">
        <v>618</v>
      </c>
      <c r="B284" s="449"/>
      <c r="C284" s="51"/>
      <c r="D284" s="52">
        <v>14984</v>
      </c>
      <c r="E284" s="52">
        <v>18730</v>
      </c>
      <c r="F284" s="30"/>
      <c r="G284" s="30"/>
      <c r="H284" s="30"/>
      <c r="I284" s="53"/>
      <c r="J284" s="30" t="s">
        <v>117</v>
      </c>
      <c r="K284" s="30" t="s">
        <v>191</v>
      </c>
    </row>
    <row r="285" spans="1:11" s="5" customFormat="1" ht="31.5" customHeight="1" x14ac:dyDescent="0.25">
      <c r="A285" s="112" t="s">
        <v>138</v>
      </c>
      <c r="B285" s="449" t="s">
        <v>137</v>
      </c>
      <c r="C285" s="113">
        <v>39130000</v>
      </c>
      <c r="D285" s="324">
        <v>6000</v>
      </c>
      <c r="E285" s="324">
        <v>7500</v>
      </c>
      <c r="F285" s="115" t="s">
        <v>7</v>
      </c>
      <c r="G285" s="115" t="s">
        <v>6</v>
      </c>
      <c r="H285" s="115" t="s">
        <v>5</v>
      </c>
      <c r="I285" s="116" t="s">
        <v>4</v>
      </c>
      <c r="J285" s="64" t="s">
        <v>113</v>
      </c>
      <c r="K285" s="64" t="s">
        <v>134</v>
      </c>
    </row>
    <row r="286" spans="1:11" s="5" customFormat="1" ht="31.5" customHeight="1" x14ac:dyDescent="0.25">
      <c r="A286" s="117" t="s">
        <v>431</v>
      </c>
      <c r="B286" s="449"/>
      <c r="C286" s="51"/>
      <c r="D286" s="60">
        <v>8800</v>
      </c>
      <c r="E286" s="60">
        <v>11000</v>
      </c>
      <c r="F286" s="30"/>
      <c r="G286" s="30"/>
      <c r="H286" s="30"/>
      <c r="I286" s="53"/>
      <c r="J286" s="30"/>
      <c r="K286" s="30"/>
    </row>
    <row r="287" spans="1:11" s="5" customFormat="1" ht="31.5" customHeight="1" x14ac:dyDescent="0.25">
      <c r="A287" s="117" t="s">
        <v>618</v>
      </c>
      <c r="B287" s="449"/>
      <c r="C287" s="51"/>
      <c r="D287" s="52">
        <v>14000</v>
      </c>
      <c r="E287" s="52">
        <v>17500</v>
      </c>
      <c r="F287" s="30"/>
      <c r="G287" s="30"/>
      <c r="H287" s="30"/>
      <c r="I287" s="53"/>
      <c r="J287" s="30" t="s">
        <v>54</v>
      </c>
      <c r="K287" s="30" t="s">
        <v>553</v>
      </c>
    </row>
    <row r="288" spans="1:11" s="5" customFormat="1" ht="31.5" customHeight="1" x14ac:dyDescent="0.25">
      <c r="A288" s="112" t="s">
        <v>136</v>
      </c>
      <c r="B288" s="449" t="s">
        <v>135</v>
      </c>
      <c r="C288" s="113">
        <v>79410000</v>
      </c>
      <c r="D288" s="114">
        <v>20000</v>
      </c>
      <c r="E288" s="114">
        <v>25000</v>
      </c>
      <c r="F288" s="115" t="s">
        <v>7</v>
      </c>
      <c r="G288" s="115" t="s">
        <v>6</v>
      </c>
      <c r="H288" s="115" t="s">
        <v>5</v>
      </c>
      <c r="I288" s="116" t="s">
        <v>4</v>
      </c>
      <c r="J288" s="115" t="s">
        <v>20</v>
      </c>
      <c r="K288" s="115" t="s">
        <v>134</v>
      </c>
    </row>
    <row r="289" spans="1:11" s="5" customFormat="1" ht="31.5" customHeight="1" x14ac:dyDescent="0.25">
      <c r="A289" s="112" t="s">
        <v>133</v>
      </c>
      <c r="B289" s="449" t="s">
        <v>132</v>
      </c>
      <c r="C289" s="113">
        <v>30192000</v>
      </c>
      <c r="D289" s="114">
        <v>15000</v>
      </c>
      <c r="E289" s="114">
        <v>18750</v>
      </c>
      <c r="F289" s="115" t="s">
        <v>7</v>
      </c>
      <c r="G289" s="115" t="s">
        <v>6</v>
      </c>
      <c r="H289" s="115" t="s">
        <v>5</v>
      </c>
      <c r="I289" s="116" t="s">
        <v>4</v>
      </c>
      <c r="J289" s="115" t="s">
        <v>36</v>
      </c>
      <c r="K289" s="115" t="s">
        <v>71</v>
      </c>
    </row>
    <row r="290" spans="1:11" s="5" customFormat="1" ht="47.25" customHeight="1" x14ac:dyDescent="0.25">
      <c r="A290" s="112" t="s">
        <v>511</v>
      </c>
      <c r="B290" s="449" t="s">
        <v>509</v>
      </c>
      <c r="C290" s="51">
        <v>39130000</v>
      </c>
      <c r="D290" s="52">
        <v>28800</v>
      </c>
      <c r="E290" s="52">
        <v>36000</v>
      </c>
      <c r="F290" s="30" t="s">
        <v>32</v>
      </c>
      <c r="G290" s="30" t="s">
        <v>6</v>
      </c>
      <c r="H290" s="30" t="s">
        <v>5</v>
      </c>
      <c r="I290" s="53" t="s">
        <v>4</v>
      </c>
      <c r="J290" s="30" t="s">
        <v>20</v>
      </c>
      <c r="K290" s="30" t="s">
        <v>510</v>
      </c>
    </row>
    <row r="291" spans="1:11" s="5" customFormat="1" ht="47.25" customHeight="1" x14ac:dyDescent="0.25">
      <c r="A291" s="117" t="s">
        <v>685</v>
      </c>
      <c r="B291" s="465" t="s">
        <v>649</v>
      </c>
      <c r="C291" s="51">
        <v>45313100</v>
      </c>
      <c r="D291" s="52">
        <v>80000</v>
      </c>
      <c r="E291" s="52">
        <v>100000</v>
      </c>
      <c r="F291" s="30" t="s">
        <v>32</v>
      </c>
      <c r="G291" s="30" t="s">
        <v>6</v>
      </c>
      <c r="H291" s="30" t="s">
        <v>5</v>
      </c>
      <c r="I291" s="53" t="s">
        <v>4</v>
      </c>
      <c r="J291" s="30" t="s">
        <v>117</v>
      </c>
      <c r="K291" s="30" t="s">
        <v>650</v>
      </c>
    </row>
    <row r="292" spans="1:11" s="5" customFormat="1" ht="47.25" customHeight="1" x14ac:dyDescent="0.25">
      <c r="A292" s="117" t="s">
        <v>686</v>
      </c>
      <c r="B292" s="465" t="s">
        <v>676</v>
      </c>
      <c r="C292" s="51">
        <v>50413200</v>
      </c>
      <c r="D292" s="122">
        <v>4100</v>
      </c>
      <c r="E292" s="122">
        <v>5125</v>
      </c>
      <c r="F292" s="115" t="s">
        <v>7</v>
      </c>
      <c r="G292" s="30" t="s">
        <v>6</v>
      </c>
      <c r="H292" s="30" t="s">
        <v>5</v>
      </c>
      <c r="I292" s="53" t="s">
        <v>4</v>
      </c>
      <c r="J292" s="30" t="s">
        <v>117</v>
      </c>
      <c r="K292" s="30" t="s">
        <v>191</v>
      </c>
    </row>
    <row r="293" spans="1:11" s="5" customFormat="1" ht="47.25" customHeight="1" x14ac:dyDescent="0.25">
      <c r="A293" s="117" t="s">
        <v>693</v>
      </c>
      <c r="B293" s="465" t="s">
        <v>694</v>
      </c>
      <c r="C293" s="30" t="s">
        <v>695</v>
      </c>
      <c r="D293" s="122">
        <v>214500</v>
      </c>
      <c r="E293" s="122">
        <v>225225</v>
      </c>
      <c r="F293" s="30" t="s">
        <v>410</v>
      </c>
      <c r="G293" s="30" t="s">
        <v>6</v>
      </c>
      <c r="H293" s="30" t="s">
        <v>5</v>
      </c>
      <c r="I293" s="53" t="s">
        <v>4</v>
      </c>
      <c r="J293" s="30" t="s">
        <v>117</v>
      </c>
      <c r="K293" s="30" t="s">
        <v>696</v>
      </c>
    </row>
    <row r="294" spans="1:11" s="5" customFormat="1" ht="47.25" customHeight="1" x14ac:dyDescent="0.25">
      <c r="A294" s="485" t="s">
        <v>826</v>
      </c>
      <c r="B294" s="478" t="s">
        <v>827</v>
      </c>
      <c r="C294" s="364">
        <v>50413200</v>
      </c>
      <c r="D294" s="363">
        <v>6960</v>
      </c>
      <c r="E294" s="363">
        <v>8700</v>
      </c>
      <c r="F294" s="362" t="s">
        <v>7</v>
      </c>
      <c r="G294" s="362" t="s">
        <v>6</v>
      </c>
      <c r="H294" s="362" t="s">
        <v>5</v>
      </c>
      <c r="I294" s="365" t="s">
        <v>4</v>
      </c>
      <c r="J294" s="362" t="s">
        <v>124</v>
      </c>
      <c r="K294" s="362" t="s">
        <v>828</v>
      </c>
    </row>
    <row r="295" spans="1:11" s="5" customFormat="1" ht="47.25" customHeight="1" x14ac:dyDescent="0.25">
      <c r="A295" s="485" t="s">
        <v>836</v>
      </c>
      <c r="B295" s="478" t="s">
        <v>837</v>
      </c>
      <c r="C295" s="364">
        <v>71632000</v>
      </c>
      <c r="D295" s="363">
        <v>4000</v>
      </c>
      <c r="E295" s="363">
        <v>5000</v>
      </c>
      <c r="F295" s="362" t="s">
        <v>7</v>
      </c>
      <c r="G295" s="362" t="s">
        <v>6</v>
      </c>
      <c r="H295" s="362" t="s">
        <v>5</v>
      </c>
      <c r="I295" s="365" t="s">
        <v>4</v>
      </c>
      <c r="J295" s="362" t="s">
        <v>124</v>
      </c>
      <c r="K295" s="362" t="s">
        <v>339</v>
      </c>
    </row>
    <row r="296" spans="1:11" s="5" customFormat="1" ht="47.25" customHeight="1" x14ac:dyDescent="0.25">
      <c r="A296" s="485" t="s">
        <v>908</v>
      </c>
      <c r="B296" s="478" t="s">
        <v>909</v>
      </c>
      <c r="C296" s="364">
        <v>98341120</v>
      </c>
      <c r="D296" s="363">
        <v>4600</v>
      </c>
      <c r="E296" s="363">
        <v>5750</v>
      </c>
      <c r="F296" s="362" t="s">
        <v>7</v>
      </c>
      <c r="G296" s="362" t="s">
        <v>6</v>
      </c>
      <c r="H296" s="362" t="s">
        <v>5</v>
      </c>
      <c r="I296" s="365" t="s">
        <v>4</v>
      </c>
      <c r="J296" s="362" t="s">
        <v>240</v>
      </c>
      <c r="K296" s="362" t="s">
        <v>910</v>
      </c>
    </row>
    <row r="297" spans="1:11" s="5" customFormat="1" ht="31.5" x14ac:dyDescent="0.25">
      <c r="A297" s="112" t="s">
        <v>131</v>
      </c>
      <c r="B297" s="449" t="s">
        <v>130</v>
      </c>
      <c r="C297" s="113">
        <v>48220000</v>
      </c>
      <c r="D297" s="114">
        <v>174600</v>
      </c>
      <c r="E297" s="114">
        <v>218250</v>
      </c>
      <c r="F297" s="115" t="s">
        <v>32</v>
      </c>
      <c r="G297" s="115" t="s">
        <v>6</v>
      </c>
      <c r="H297" s="115" t="s">
        <v>5</v>
      </c>
      <c r="I297" s="116" t="s">
        <v>4</v>
      </c>
      <c r="J297" s="115" t="s">
        <v>3</v>
      </c>
      <c r="K297" s="115" t="s">
        <v>129</v>
      </c>
    </row>
    <row r="298" spans="1:11" s="5" customFormat="1" ht="31.5" customHeight="1" x14ac:dyDescent="0.25">
      <c r="A298" s="112" t="s">
        <v>128</v>
      </c>
      <c r="B298" s="449" t="s">
        <v>127</v>
      </c>
      <c r="C298" s="113">
        <v>30234700</v>
      </c>
      <c r="D298" s="114">
        <v>7200</v>
      </c>
      <c r="E298" s="114">
        <v>9000</v>
      </c>
      <c r="F298" s="115" t="s">
        <v>7</v>
      </c>
      <c r="G298" s="115" t="s">
        <v>6</v>
      </c>
      <c r="H298" s="115" t="s">
        <v>5</v>
      </c>
      <c r="I298" s="116" t="s">
        <v>4</v>
      </c>
      <c r="J298" s="115" t="s">
        <v>3</v>
      </c>
      <c r="K298" s="115" t="s">
        <v>126</v>
      </c>
    </row>
    <row r="299" spans="1:11" s="5" customFormat="1" ht="31.5" customHeight="1" x14ac:dyDescent="0.25">
      <c r="A299" s="395" t="s">
        <v>125</v>
      </c>
      <c r="B299" s="479" t="s">
        <v>832</v>
      </c>
      <c r="C299" s="384">
        <v>48900000</v>
      </c>
      <c r="D299" s="324">
        <v>2800</v>
      </c>
      <c r="E299" s="324">
        <v>3500</v>
      </c>
      <c r="F299" s="64" t="s">
        <v>7</v>
      </c>
      <c r="G299" s="64" t="s">
        <v>6</v>
      </c>
      <c r="H299" s="64" t="s">
        <v>5</v>
      </c>
      <c r="I299" s="166" t="s">
        <v>4</v>
      </c>
      <c r="J299" s="64" t="s">
        <v>124</v>
      </c>
      <c r="K299" s="64" t="s">
        <v>123</v>
      </c>
    </row>
    <row r="300" spans="1:11" s="5" customFormat="1" ht="31.5" x14ac:dyDescent="0.25">
      <c r="A300" s="112" t="s">
        <v>122</v>
      </c>
      <c r="B300" s="449" t="s">
        <v>121</v>
      </c>
      <c r="C300" s="113">
        <v>48620000</v>
      </c>
      <c r="D300" s="324">
        <v>32400</v>
      </c>
      <c r="E300" s="324">
        <v>40500</v>
      </c>
      <c r="F300" s="64" t="s">
        <v>32</v>
      </c>
      <c r="G300" s="115" t="s">
        <v>6</v>
      </c>
      <c r="H300" s="115" t="s">
        <v>5</v>
      </c>
      <c r="I300" s="116" t="s">
        <v>4</v>
      </c>
      <c r="J300" s="64" t="s">
        <v>113</v>
      </c>
      <c r="K300" s="64" t="s">
        <v>120</v>
      </c>
    </row>
    <row r="301" spans="1:11" s="5" customFormat="1" ht="31.5" x14ac:dyDescent="0.25">
      <c r="A301" s="117" t="s">
        <v>618</v>
      </c>
      <c r="B301" s="449"/>
      <c r="C301" s="113"/>
      <c r="D301" s="114">
        <v>13200</v>
      </c>
      <c r="E301" s="114">
        <v>16500</v>
      </c>
      <c r="F301" s="115" t="s">
        <v>7</v>
      </c>
      <c r="G301" s="115"/>
      <c r="H301" s="115"/>
      <c r="I301" s="116"/>
      <c r="J301" s="115" t="s">
        <v>117</v>
      </c>
      <c r="K301" s="115" t="s">
        <v>677</v>
      </c>
    </row>
    <row r="302" spans="1:11" s="5" customFormat="1" ht="31.5" customHeight="1" x14ac:dyDescent="0.25">
      <c r="A302" s="112" t="s">
        <v>119</v>
      </c>
      <c r="B302" s="479" t="s">
        <v>118</v>
      </c>
      <c r="C302" s="113">
        <v>48220000</v>
      </c>
      <c r="D302" s="324">
        <v>2560</v>
      </c>
      <c r="E302" s="324">
        <v>3200</v>
      </c>
      <c r="F302" s="115" t="s">
        <v>7</v>
      </c>
      <c r="G302" s="115" t="s">
        <v>6</v>
      </c>
      <c r="H302" s="115" t="s">
        <v>5</v>
      </c>
      <c r="I302" s="116" t="s">
        <v>4</v>
      </c>
      <c r="J302" s="115" t="s">
        <v>117</v>
      </c>
      <c r="K302" s="115" t="s">
        <v>116</v>
      </c>
    </row>
    <row r="303" spans="1:11" s="5" customFormat="1" ht="31.5" customHeight="1" x14ac:dyDescent="0.25">
      <c r="A303" s="117" t="s">
        <v>618</v>
      </c>
      <c r="B303" s="449" t="s">
        <v>619</v>
      </c>
      <c r="C303" s="51"/>
      <c r="D303" s="52">
        <v>5400</v>
      </c>
      <c r="E303" s="52">
        <v>6750</v>
      </c>
      <c r="F303" s="30"/>
      <c r="G303" s="30"/>
      <c r="H303" s="30"/>
      <c r="I303" s="53"/>
      <c r="J303" s="30"/>
      <c r="K303" s="30"/>
    </row>
    <row r="304" spans="1:11" s="5" customFormat="1" ht="31.5" customHeight="1" x14ac:dyDescent="0.25">
      <c r="A304" s="112" t="s">
        <v>115</v>
      </c>
      <c r="B304" s="479" t="s">
        <v>114</v>
      </c>
      <c r="C304" s="113">
        <v>48621000</v>
      </c>
      <c r="D304" s="324">
        <v>21480</v>
      </c>
      <c r="E304" s="324">
        <v>26850</v>
      </c>
      <c r="F304" s="64" t="s">
        <v>7</v>
      </c>
      <c r="G304" s="115" t="s">
        <v>6</v>
      </c>
      <c r="H304" s="115" t="s">
        <v>5</v>
      </c>
      <c r="I304" s="116" t="s">
        <v>4</v>
      </c>
      <c r="J304" s="115" t="s">
        <v>113</v>
      </c>
      <c r="K304" s="115" t="s">
        <v>112</v>
      </c>
    </row>
    <row r="305" spans="1:11" s="5" customFormat="1" ht="31.5" customHeight="1" x14ac:dyDescent="0.25">
      <c r="A305" s="117" t="s">
        <v>618</v>
      </c>
      <c r="B305" s="449" t="s">
        <v>620</v>
      </c>
      <c r="C305" s="51"/>
      <c r="D305" s="52">
        <v>53000</v>
      </c>
      <c r="E305" s="52">
        <v>66250</v>
      </c>
      <c r="F305" s="120" t="s">
        <v>32</v>
      </c>
      <c r="G305" s="30"/>
      <c r="H305" s="30"/>
      <c r="I305" s="53"/>
      <c r="J305" s="30"/>
      <c r="K305" s="30"/>
    </row>
    <row r="306" spans="1:11" s="5" customFormat="1" ht="47.25" customHeight="1" x14ac:dyDescent="0.25">
      <c r="A306" s="112" t="s">
        <v>484</v>
      </c>
      <c r="B306" s="449" t="s">
        <v>485</v>
      </c>
      <c r="C306" s="51">
        <v>72261000</v>
      </c>
      <c r="D306" s="52">
        <v>51600</v>
      </c>
      <c r="E306" s="52">
        <v>64500</v>
      </c>
      <c r="F306" s="30" t="s">
        <v>32</v>
      </c>
      <c r="G306" s="115" t="s">
        <v>6</v>
      </c>
      <c r="H306" s="115" t="s">
        <v>5</v>
      </c>
      <c r="I306" s="116" t="s">
        <v>4</v>
      </c>
      <c r="J306" s="30" t="s">
        <v>3</v>
      </c>
      <c r="K306" s="30" t="s">
        <v>486</v>
      </c>
    </row>
    <row r="307" spans="1:11" s="5" customFormat="1" ht="47.25" customHeight="1" x14ac:dyDescent="0.25">
      <c r="A307" s="112" t="s">
        <v>516</v>
      </c>
      <c r="B307" s="465" t="s">
        <v>614</v>
      </c>
      <c r="C307" s="51">
        <v>72261000</v>
      </c>
      <c r="D307" s="52">
        <v>292000</v>
      </c>
      <c r="E307" s="52">
        <v>365000</v>
      </c>
      <c r="F307" s="30" t="s">
        <v>515</v>
      </c>
      <c r="G307" s="30" t="s">
        <v>6</v>
      </c>
      <c r="H307" s="30" t="s">
        <v>5</v>
      </c>
      <c r="I307" s="53" t="s">
        <v>4</v>
      </c>
      <c r="J307" s="30" t="s">
        <v>20</v>
      </c>
      <c r="K307" s="30" t="s">
        <v>149</v>
      </c>
    </row>
    <row r="308" spans="1:11" s="5" customFormat="1" ht="47.25" x14ac:dyDescent="0.25">
      <c r="A308" s="112" t="s">
        <v>603</v>
      </c>
      <c r="B308" s="449" t="s">
        <v>601</v>
      </c>
      <c r="C308" s="51">
        <v>50332000</v>
      </c>
      <c r="D308" s="52">
        <v>6960</v>
      </c>
      <c r="E308" s="52">
        <v>8700</v>
      </c>
      <c r="F308" s="30" t="s">
        <v>7</v>
      </c>
      <c r="G308" s="30" t="s">
        <v>6</v>
      </c>
      <c r="H308" s="30" t="s">
        <v>5</v>
      </c>
      <c r="I308" s="53" t="s">
        <v>4</v>
      </c>
      <c r="J308" s="30" t="s">
        <v>113</v>
      </c>
      <c r="K308" s="30" t="s">
        <v>602</v>
      </c>
    </row>
    <row r="309" spans="1:11" s="5" customFormat="1" ht="47.25" x14ac:dyDescent="0.25">
      <c r="A309" s="117" t="s">
        <v>621</v>
      </c>
      <c r="B309" s="449" t="s">
        <v>622</v>
      </c>
      <c r="C309" s="51">
        <v>31154000</v>
      </c>
      <c r="D309" s="52">
        <v>6904</v>
      </c>
      <c r="E309" s="52">
        <v>8630</v>
      </c>
      <c r="F309" s="30" t="s">
        <v>7</v>
      </c>
      <c r="G309" s="30" t="s">
        <v>6</v>
      </c>
      <c r="H309" s="30" t="s">
        <v>5</v>
      </c>
      <c r="I309" s="53" t="s">
        <v>4</v>
      </c>
      <c r="J309" s="30" t="s">
        <v>113</v>
      </c>
      <c r="K309" s="30" t="s">
        <v>623</v>
      </c>
    </row>
    <row r="310" spans="1:11" s="5" customFormat="1" ht="47.25" x14ac:dyDescent="0.25">
      <c r="A310" s="485" t="s">
        <v>816</v>
      </c>
      <c r="B310" s="480" t="s">
        <v>818</v>
      </c>
      <c r="C310" s="364">
        <v>48700000</v>
      </c>
      <c r="D310" s="363">
        <v>16000</v>
      </c>
      <c r="E310" s="363">
        <v>20000</v>
      </c>
      <c r="F310" s="362" t="s">
        <v>7</v>
      </c>
      <c r="G310" s="362" t="s">
        <v>6</v>
      </c>
      <c r="H310" s="362" t="s">
        <v>5</v>
      </c>
      <c r="I310" s="365" t="s">
        <v>4</v>
      </c>
      <c r="J310" s="362" t="s">
        <v>124</v>
      </c>
      <c r="K310" s="362" t="s">
        <v>819</v>
      </c>
    </row>
    <row r="311" spans="1:11" s="5" customFormat="1" ht="47.25" x14ac:dyDescent="0.25">
      <c r="A311" s="485" t="s">
        <v>817</v>
      </c>
      <c r="B311" s="480" t="s">
        <v>885</v>
      </c>
      <c r="C311" s="364">
        <v>72211000</v>
      </c>
      <c r="D311" s="363">
        <v>156000</v>
      </c>
      <c r="E311" s="363">
        <v>195000</v>
      </c>
      <c r="F311" s="362" t="s">
        <v>410</v>
      </c>
      <c r="G311" s="362" t="s">
        <v>6</v>
      </c>
      <c r="H311" s="362" t="s">
        <v>5</v>
      </c>
      <c r="I311" s="365" t="s">
        <v>4</v>
      </c>
      <c r="J311" s="362" t="s">
        <v>240</v>
      </c>
      <c r="K311" s="362" t="s">
        <v>868</v>
      </c>
    </row>
    <row r="312" spans="1:11" s="5" customFormat="1" ht="47.25" x14ac:dyDescent="0.25">
      <c r="A312" s="485" t="s">
        <v>911</v>
      </c>
      <c r="B312" s="480" t="s">
        <v>913</v>
      </c>
      <c r="C312" s="364">
        <v>48732000</v>
      </c>
      <c r="D312" s="363">
        <v>5600</v>
      </c>
      <c r="E312" s="363">
        <v>7000</v>
      </c>
      <c r="F312" s="362" t="s">
        <v>7</v>
      </c>
      <c r="G312" s="362" t="s">
        <v>6</v>
      </c>
      <c r="H312" s="362" t="s">
        <v>5</v>
      </c>
      <c r="I312" s="365" t="s">
        <v>4</v>
      </c>
      <c r="J312" s="362" t="s">
        <v>240</v>
      </c>
      <c r="K312" s="362" t="s">
        <v>915</v>
      </c>
    </row>
    <row r="313" spans="1:11" s="5" customFormat="1" ht="47.25" x14ac:dyDescent="0.25">
      <c r="A313" s="485" t="s">
        <v>912</v>
      </c>
      <c r="B313" s="480" t="s">
        <v>914</v>
      </c>
      <c r="C313" s="364">
        <v>48223000</v>
      </c>
      <c r="D313" s="363">
        <v>3504</v>
      </c>
      <c r="E313" s="363">
        <v>4380</v>
      </c>
      <c r="F313" s="362" t="s">
        <v>7</v>
      </c>
      <c r="G313" s="362" t="s">
        <v>6</v>
      </c>
      <c r="H313" s="362" t="s">
        <v>5</v>
      </c>
      <c r="I313" s="365" t="s">
        <v>4</v>
      </c>
      <c r="J313" s="362" t="s">
        <v>196</v>
      </c>
      <c r="K313" s="362" t="s">
        <v>916</v>
      </c>
    </row>
    <row r="314" spans="1:11" s="3" customFormat="1" ht="24" customHeight="1" x14ac:dyDescent="0.25">
      <c r="A314" s="217" t="s">
        <v>111</v>
      </c>
      <c r="B314" s="87"/>
      <c r="C314" s="75"/>
      <c r="D314" s="76">
        <f>SUM(D259,D262:D263,D266,D268,D270,D273:D279,D282,D284,D287:D298,D301,D303,D305:D313)</f>
        <v>2470278.2000000002</v>
      </c>
      <c r="E314" s="76">
        <f>SUM(E259,E262:E263,E266,E268,E270,E273:E279,E282,E284,E287:E298,E301,E303,E305:E313)</f>
        <v>2845199</v>
      </c>
      <c r="F314" s="88"/>
      <c r="G314" s="88"/>
      <c r="H314" s="88"/>
      <c r="I314" s="89"/>
      <c r="J314" s="88"/>
      <c r="K314" s="210"/>
    </row>
    <row r="315" spans="1:11" s="3" customFormat="1" ht="17.25" customHeight="1" x14ac:dyDescent="0.25">
      <c r="A315" s="195"/>
      <c r="B315" s="211"/>
      <c r="C315" s="212"/>
      <c r="D315" s="213"/>
      <c r="E315" s="213"/>
      <c r="F315" s="214"/>
      <c r="G315" s="214"/>
      <c r="H315" s="214"/>
      <c r="I315" s="215"/>
      <c r="J315" s="214"/>
      <c r="K315" s="216"/>
    </row>
    <row r="316" spans="1:11" s="3" customFormat="1" ht="24" customHeight="1" x14ac:dyDescent="0.25">
      <c r="A316" s="217" t="s">
        <v>110</v>
      </c>
      <c r="B316" s="297"/>
      <c r="C316" s="75"/>
      <c r="D316" s="76"/>
      <c r="E316" s="76"/>
      <c r="F316" s="88"/>
      <c r="G316" s="88"/>
      <c r="H316" s="88"/>
      <c r="I316" s="89"/>
      <c r="J316" s="88"/>
      <c r="K316" s="210"/>
    </row>
    <row r="317" spans="1:11" s="4" customFormat="1" ht="31.5" customHeight="1" x14ac:dyDescent="0.25">
      <c r="A317" s="473" t="s">
        <v>109</v>
      </c>
      <c r="B317" s="486" t="s">
        <v>108</v>
      </c>
      <c r="C317" s="320">
        <v>79810000</v>
      </c>
      <c r="D317" s="321">
        <v>20080.099999999999</v>
      </c>
      <c r="E317" s="321">
        <v>25100</v>
      </c>
      <c r="F317" s="220" t="s">
        <v>7</v>
      </c>
      <c r="G317" s="181" t="s">
        <v>6</v>
      </c>
      <c r="H317" s="181" t="s">
        <v>5</v>
      </c>
      <c r="I317" s="221" t="s">
        <v>4</v>
      </c>
      <c r="J317" s="181" t="s">
        <v>3</v>
      </c>
      <c r="K317" s="220" t="s">
        <v>107</v>
      </c>
    </row>
    <row r="318" spans="1:11" s="5" customFormat="1" ht="31.5" customHeight="1" x14ac:dyDescent="0.25">
      <c r="A318" s="461" t="s">
        <v>106</v>
      </c>
      <c r="B318" s="439" t="s">
        <v>105</v>
      </c>
      <c r="C318" s="27">
        <v>55311000</v>
      </c>
      <c r="D318" s="322">
        <v>16500</v>
      </c>
      <c r="E318" s="322">
        <v>20625</v>
      </c>
      <c r="F318" s="25" t="s">
        <v>7</v>
      </c>
      <c r="G318" s="28" t="s">
        <v>6</v>
      </c>
      <c r="H318" s="28" t="s">
        <v>5</v>
      </c>
      <c r="I318" s="29" t="s">
        <v>4</v>
      </c>
      <c r="J318" s="28" t="s">
        <v>3</v>
      </c>
      <c r="K318" s="25" t="s">
        <v>104</v>
      </c>
    </row>
    <row r="319" spans="1:11" s="5" customFormat="1" ht="31.5" customHeight="1" x14ac:dyDescent="0.25">
      <c r="A319" s="461" t="s">
        <v>431</v>
      </c>
      <c r="B319" s="439"/>
      <c r="C319" s="100"/>
      <c r="D319" s="267">
        <v>16900</v>
      </c>
      <c r="E319" s="267">
        <v>21125</v>
      </c>
      <c r="F319" s="102"/>
      <c r="G319" s="103"/>
      <c r="H319" s="103"/>
      <c r="I319" s="104"/>
      <c r="J319" s="103"/>
      <c r="K319" s="102"/>
    </row>
    <row r="320" spans="1:11" s="5" customFormat="1" ht="31.5" customHeight="1" x14ac:dyDescent="0.25">
      <c r="A320" s="443" t="s">
        <v>103</v>
      </c>
      <c r="B320" s="439" t="s">
        <v>102</v>
      </c>
      <c r="C320" s="325" t="s">
        <v>517</v>
      </c>
      <c r="D320" s="97">
        <v>10400</v>
      </c>
      <c r="E320" s="97">
        <v>13000</v>
      </c>
      <c r="F320" s="25" t="s">
        <v>7</v>
      </c>
      <c r="G320" s="28" t="s">
        <v>6</v>
      </c>
      <c r="H320" s="28" t="s">
        <v>5</v>
      </c>
      <c r="I320" s="29" t="s">
        <v>4</v>
      </c>
      <c r="J320" s="28" t="s">
        <v>3</v>
      </c>
      <c r="K320" s="25" t="s">
        <v>93</v>
      </c>
    </row>
    <row r="321" spans="1:11" s="5" customFormat="1" ht="31.5" customHeight="1" x14ac:dyDescent="0.25">
      <c r="A321" s="443" t="s">
        <v>101</v>
      </c>
      <c r="B321" s="439" t="s">
        <v>100</v>
      </c>
      <c r="C321" s="27">
        <v>15900000</v>
      </c>
      <c r="D321" s="323">
        <v>7000</v>
      </c>
      <c r="E321" s="323">
        <v>8750</v>
      </c>
      <c r="F321" s="25" t="s">
        <v>7</v>
      </c>
      <c r="G321" s="28" t="s">
        <v>6</v>
      </c>
      <c r="H321" s="28" t="s">
        <v>5</v>
      </c>
      <c r="I321" s="29" t="s">
        <v>4</v>
      </c>
      <c r="J321" s="28" t="s">
        <v>3</v>
      </c>
      <c r="K321" s="25" t="s">
        <v>93</v>
      </c>
    </row>
    <row r="322" spans="1:11" s="5" customFormat="1" ht="31.5" customHeight="1" x14ac:dyDescent="0.25">
      <c r="A322" s="461" t="s">
        <v>618</v>
      </c>
      <c r="B322" s="439"/>
      <c r="C322" s="100"/>
      <c r="D322" s="101">
        <v>8000</v>
      </c>
      <c r="E322" s="101">
        <v>10000</v>
      </c>
      <c r="F322" s="102"/>
      <c r="G322" s="103"/>
      <c r="H322" s="103"/>
      <c r="I322" s="104"/>
      <c r="J322" s="103"/>
      <c r="K322" s="102"/>
    </row>
    <row r="323" spans="1:11" s="5" customFormat="1" ht="31.5" customHeight="1" x14ac:dyDescent="0.25">
      <c r="A323" s="443" t="s">
        <v>99</v>
      </c>
      <c r="B323" s="439" t="s">
        <v>98</v>
      </c>
      <c r="C323" s="27">
        <v>15800000</v>
      </c>
      <c r="D323" s="323">
        <v>5000</v>
      </c>
      <c r="E323" s="323">
        <v>6250</v>
      </c>
      <c r="F323" s="25" t="s">
        <v>7</v>
      </c>
      <c r="G323" s="28" t="s">
        <v>6</v>
      </c>
      <c r="H323" s="28" t="s">
        <v>5</v>
      </c>
      <c r="I323" s="29" t="s">
        <v>4</v>
      </c>
      <c r="J323" s="28" t="s">
        <v>3</v>
      </c>
      <c r="K323" s="25" t="s">
        <v>57</v>
      </c>
    </row>
    <row r="324" spans="1:11" s="5" customFormat="1" ht="31.5" customHeight="1" x14ac:dyDescent="0.25">
      <c r="A324" s="461" t="s">
        <v>618</v>
      </c>
      <c r="B324" s="439"/>
      <c r="C324" s="100"/>
      <c r="D324" s="101">
        <v>6000</v>
      </c>
      <c r="E324" s="101">
        <v>7500</v>
      </c>
      <c r="F324" s="102"/>
      <c r="G324" s="103"/>
      <c r="H324" s="103"/>
      <c r="I324" s="104"/>
      <c r="J324" s="103"/>
      <c r="K324" s="102"/>
    </row>
    <row r="325" spans="1:11" s="5" customFormat="1" ht="31.5" customHeight="1" x14ac:dyDescent="0.25">
      <c r="A325" s="443" t="s">
        <v>97</v>
      </c>
      <c r="B325" s="439" t="s">
        <v>96</v>
      </c>
      <c r="C325" s="27">
        <v>55100000</v>
      </c>
      <c r="D325" s="323">
        <v>10500</v>
      </c>
      <c r="E325" s="323">
        <v>13125</v>
      </c>
      <c r="F325" s="25" t="s">
        <v>7</v>
      </c>
      <c r="G325" s="28" t="s">
        <v>6</v>
      </c>
      <c r="H325" s="28" t="s">
        <v>5</v>
      </c>
      <c r="I325" s="29" t="s">
        <v>4</v>
      </c>
      <c r="J325" s="28" t="s">
        <v>3</v>
      </c>
      <c r="K325" s="25" t="s">
        <v>57</v>
      </c>
    </row>
    <row r="326" spans="1:11" s="5" customFormat="1" ht="31.5" customHeight="1" x14ac:dyDescent="0.25">
      <c r="A326" s="444" t="s">
        <v>618</v>
      </c>
      <c r="B326" s="430"/>
      <c r="C326" s="105"/>
      <c r="D326" s="106">
        <v>13000</v>
      </c>
      <c r="E326" s="106">
        <v>16250</v>
      </c>
      <c r="F326" s="45"/>
      <c r="G326" s="46"/>
      <c r="H326" s="46"/>
      <c r="I326" s="47"/>
      <c r="J326" s="46"/>
      <c r="K326" s="45"/>
    </row>
    <row r="327" spans="1:11" s="5" customFormat="1" ht="31.5" customHeight="1" x14ac:dyDescent="0.25">
      <c r="A327" s="444" t="s">
        <v>95</v>
      </c>
      <c r="B327" s="430" t="s">
        <v>94</v>
      </c>
      <c r="C327" s="105">
        <v>55312000</v>
      </c>
      <c r="D327" s="44">
        <v>10000</v>
      </c>
      <c r="E327" s="44">
        <v>12500</v>
      </c>
      <c r="F327" s="45" t="s">
        <v>7</v>
      </c>
      <c r="G327" s="46" t="s">
        <v>6</v>
      </c>
      <c r="H327" s="46" t="s">
        <v>5</v>
      </c>
      <c r="I327" s="47" t="s">
        <v>4</v>
      </c>
      <c r="J327" s="46" t="s">
        <v>3</v>
      </c>
      <c r="K327" s="45" t="s">
        <v>93</v>
      </c>
    </row>
    <row r="328" spans="1:11" s="5" customFormat="1" ht="31.5" customHeight="1" x14ac:dyDescent="0.25">
      <c r="A328" s="461" t="s">
        <v>618</v>
      </c>
      <c r="B328" s="431"/>
      <c r="C328" s="51"/>
      <c r="D328" s="52">
        <v>20000</v>
      </c>
      <c r="E328" s="52">
        <v>25000</v>
      </c>
      <c r="F328" s="30"/>
      <c r="G328" s="30"/>
      <c r="H328" s="30"/>
      <c r="I328" s="53"/>
      <c r="J328" s="30"/>
      <c r="K328" s="30"/>
    </row>
    <row r="329" spans="1:11" s="5" customFormat="1" ht="31.5" customHeight="1" x14ac:dyDescent="0.25">
      <c r="A329" s="153" t="s">
        <v>92</v>
      </c>
      <c r="B329" s="487" t="s">
        <v>91</v>
      </c>
      <c r="C329" s="326">
        <v>55520000</v>
      </c>
      <c r="D329" s="327">
        <v>25000</v>
      </c>
      <c r="E329" s="327">
        <v>31250</v>
      </c>
      <c r="F329" s="300" t="s">
        <v>7</v>
      </c>
      <c r="G329" s="181" t="s">
        <v>6</v>
      </c>
      <c r="H329" s="181" t="s">
        <v>5</v>
      </c>
      <c r="I329" s="221" t="s">
        <v>4</v>
      </c>
      <c r="J329" s="300" t="s">
        <v>3</v>
      </c>
      <c r="K329" s="300" t="s">
        <v>90</v>
      </c>
    </row>
    <row r="330" spans="1:11" s="5" customFormat="1" ht="31.5" customHeight="1" x14ac:dyDescent="0.25">
      <c r="A330" s="153" t="s">
        <v>89</v>
      </c>
      <c r="B330" s="431" t="s">
        <v>88</v>
      </c>
      <c r="C330" s="51">
        <v>79953000</v>
      </c>
      <c r="D330" s="52">
        <v>20000</v>
      </c>
      <c r="E330" s="52">
        <v>25000</v>
      </c>
      <c r="F330" s="30" t="s">
        <v>7</v>
      </c>
      <c r="G330" s="28" t="s">
        <v>6</v>
      </c>
      <c r="H330" s="28" t="s">
        <v>5</v>
      </c>
      <c r="I330" s="29" t="s">
        <v>4</v>
      </c>
      <c r="J330" s="175" t="s">
        <v>54</v>
      </c>
      <c r="K330" s="175" t="s">
        <v>87</v>
      </c>
    </row>
    <row r="331" spans="1:11" s="5" customFormat="1" ht="31.5" customHeight="1" x14ac:dyDescent="0.25">
      <c r="A331" s="461" t="s">
        <v>618</v>
      </c>
      <c r="B331" s="431"/>
      <c r="C331" s="51"/>
      <c r="D331" s="52"/>
      <c r="E331" s="52"/>
      <c r="F331" s="30"/>
      <c r="G331" s="103"/>
      <c r="H331" s="103"/>
      <c r="I331" s="104"/>
      <c r="J331" s="30" t="s">
        <v>117</v>
      </c>
      <c r="K331" s="30" t="s">
        <v>678</v>
      </c>
    </row>
    <row r="332" spans="1:11" s="5" customFormat="1" ht="31.5" customHeight="1" x14ac:dyDescent="0.25">
      <c r="A332" s="153" t="s">
        <v>86</v>
      </c>
      <c r="B332" s="431" t="s">
        <v>85</v>
      </c>
      <c r="C332" s="51">
        <v>79521000</v>
      </c>
      <c r="D332" s="52">
        <v>6000</v>
      </c>
      <c r="E332" s="52">
        <v>7500</v>
      </c>
      <c r="F332" s="30" t="s">
        <v>7</v>
      </c>
      <c r="G332" s="28" t="s">
        <v>6</v>
      </c>
      <c r="H332" s="28" t="s">
        <v>5</v>
      </c>
      <c r="I332" s="29" t="s">
        <v>4</v>
      </c>
      <c r="J332" s="30" t="s">
        <v>3</v>
      </c>
      <c r="K332" s="30" t="s">
        <v>63</v>
      </c>
    </row>
    <row r="333" spans="1:11" s="5" customFormat="1" ht="31.5" customHeight="1" x14ac:dyDescent="0.25">
      <c r="A333" s="153" t="s">
        <v>84</v>
      </c>
      <c r="B333" s="431" t="s">
        <v>83</v>
      </c>
      <c r="C333" s="51">
        <v>63000000</v>
      </c>
      <c r="D333" s="52">
        <v>6100</v>
      </c>
      <c r="E333" s="52">
        <v>7625</v>
      </c>
      <c r="F333" s="30" t="s">
        <v>7</v>
      </c>
      <c r="G333" s="28" t="s">
        <v>6</v>
      </c>
      <c r="H333" s="28" t="s">
        <v>5</v>
      </c>
      <c r="I333" s="29" t="s">
        <v>4</v>
      </c>
      <c r="J333" s="30" t="s">
        <v>3</v>
      </c>
      <c r="K333" s="30" t="s">
        <v>57</v>
      </c>
    </row>
    <row r="334" spans="1:11" s="5" customFormat="1" ht="31.5" customHeight="1" x14ac:dyDescent="0.25">
      <c r="A334" s="153" t="s">
        <v>82</v>
      </c>
      <c r="B334" s="431" t="s">
        <v>81</v>
      </c>
      <c r="C334" s="51">
        <v>92600000</v>
      </c>
      <c r="D334" s="52">
        <v>4000</v>
      </c>
      <c r="E334" s="52">
        <v>5000</v>
      </c>
      <c r="F334" s="30" t="s">
        <v>7</v>
      </c>
      <c r="G334" s="28" t="s">
        <v>6</v>
      </c>
      <c r="H334" s="28" t="s">
        <v>5</v>
      </c>
      <c r="I334" s="29" t="s">
        <v>4</v>
      </c>
      <c r="J334" s="30" t="s">
        <v>36</v>
      </c>
      <c r="K334" s="30" t="s">
        <v>80</v>
      </c>
    </row>
    <row r="335" spans="1:11" s="5" customFormat="1" ht="31.5" customHeight="1" x14ac:dyDescent="0.25">
      <c r="A335" s="153" t="s">
        <v>79</v>
      </c>
      <c r="B335" s="431" t="s">
        <v>78</v>
      </c>
      <c r="C335" s="51">
        <v>79310000</v>
      </c>
      <c r="D335" s="52">
        <v>12500</v>
      </c>
      <c r="E335" s="52">
        <v>15625</v>
      </c>
      <c r="F335" s="30" t="s">
        <v>7</v>
      </c>
      <c r="G335" s="28" t="s">
        <v>6</v>
      </c>
      <c r="H335" s="28" t="s">
        <v>5</v>
      </c>
      <c r="I335" s="29" t="s">
        <v>4</v>
      </c>
      <c r="J335" s="30" t="s">
        <v>3</v>
      </c>
      <c r="K335" s="30" t="s">
        <v>77</v>
      </c>
    </row>
    <row r="336" spans="1:11" s="5" customFormat="1" ht="31.5" customHeight="1" x14ac:dyDescent="0.25">
      <c r="A336" s="153" t="s">
        <v>76</v>
      </c>
      <c r="B336" s="451" t="s">
        <v>75</v>
      </c>
      <c r="C336" s="51">
        <v>79341000</v>
      </c>
      <c r="D336" s="60">
        <v>7700</v>
      </c>
      <c r="E336" s="60">
        <v>9625</v>
      </c>
      <c r="F336" s="30" t="s">
        <v>7</v>
      </c>
      <c r="G336" s="28" t="s">
        <v>6</v>
      </c>
      <c r="H336" s="28" t="s">
        <v>5</v>
      </c>
      <c r="I336" s="29" t="s">
        <v>4</v>
      </c>
      <c r="J336" s="175" t="s">
        <v>3</v>
      </c>
      <c r="K336" s="175" t="s">
        <v>57</v>
      </c>
    </row>
    <row r="337" spans="1:11" s="5" customFormat="1" ht="31.5" customHeight="1" x14ac:dyDescent="0.25">
      <c r="A337" s="474" t="s">
        <v>737</v>
      </c>
      <c r="B337" s="454" t="s">
        <v>767</v>
      </c>
      <c r="C337" s="51"/>
      <c r="D337" s="363">
        <v>5000</v>
      </c>
      <c r="E337" s="363">
        <v>6250</v>
      </c>
      <c r="F337" s="30"/>
      <c r="G337" s="103"/>
      <c r="H337" s="103"/>
      <c r="I337" s="104"/>
      <c r="J337" s="362" t="s">
        <v>54</v>
      </c>
      <c r="K337" s="362" t="s">
        <v>553</v>
      </c>
    </row>
    <row r="338" spans="1:11" s="5" customFormat="1" ht="31.5" customHeight="1" x14ac:dyDescent="0.25">
      <c r="A338" s="153" t="s">
        <v>74</v>
      </c>
      <c r="B338" s="431" t="s">
        <v>73</v>
      </c>
      <c r="C338" s="51">
        <v>79211100</v>
      </c>
      <c r="D338" s="52">
        <v>9600</v>
      </c>
      <c r="E338" s="52">
        <v>12000</v>
      </c>
      <c r="F338" s="30" t="s">
        <v>7</v>
      </c>
      <c r="G338" s="28" t="s">
        <v>6</v>
      </c>
      <c r="H338" s="28" t="s">
        <v>5</v>
      </c>
      <c r="I338" s="29" t="s">
        <v>4</v>
      </c>
      <c r="J338" s="30" t="s">
        <v>72</v>
      </c>
      <c r="K338" s="30" t="s">
        <v>71</v>
      </c>
    </row>
    <row r="339" spans="1:11" s="5" customFormat="1" ht="31.5" customHeight="1" x14ac:dyDescent="0.25">
      <c r="A339" s="238" t="s">
        <v>70</v>
      </c>
      <c r="B339" s="431" t="s">
        <v>69</v>
      </c>
      <c r="C339" s="124">
        <v>24955000</v>
      </c>
      <c r="D339" s="52">
        <v>8500</v>
      </c>
      <c r="E339" s="52">
        <v>10625</v>
      </c>
      <c r="F339" s="30" t="s">
        <v>7</v>
      </c>
      <c r="G339" s="28" t="s">
        <v>6</v>
      </c>
      <c r="H339" s="28" t="s">
        <v>5</v>
      </c>
      <c r="I339" s="29" t="s">
        <v>4</v>
      </c>
      <c r="J339" s="30" t="s">
        <v>3</v>
      </c>
      <c r="K339" s="30" t="s">
        <v>60</v>
      </c>
    </row>
    <row r="340" spans="1:11" s="5" customFormat="1" ht="31.5" customHeight="1" x14ac:dyDescent="0.25">
      <c r="A340" s="153" t="s">
        <v>68</v>
      </c>
      <c r="B340" s="431" t="s">
        <v>67</v>
      </c>
      <c r="C340" s="51">
        <v>55500000</v>
      </c>
      <c r="D340" s="52">
        <v>16000</v>
      </c>
      <c r="E340" s="52">
        <v>18080</v>
      </c>
      <c r="F340" s="30" t="s">
        <v>7</v>
      </c>
      <c r="G340" s="28" t="s">
        <v>6</v>
      </c>
      <c r="H340" s="28" t="s">
        <v>5</v>
      </c>
      <c r="I340" s="29" t="s">
        <v>4</v>
      </c>
      <c r="J340" s="30" t="s">
        <v>3</v>
      </c>
      <c r="K340" s="30" t="s">
        <v>66</v>
      </c>
    </row>
    <row r="341" spans="1:11" s="5" customFormat="1" ht="31.5" customHeight="1" x14ac:dyDescent="0.25">
      <c r="A341" s="238" t="s">
        <v>65</v>
      </c>
      <c r="B341" s="431" t="s">
        <v>64</v>
      </c>
      <c r="C341" s="124">
        <v>39522530</v>
      </c>
      <c r="D341" s="60">
        <v>10500</v>
      </c>
      <c r="E341" s="60">
        <v>13125</v>
      </c>
      <c r="F341" s="30" t="s">
        <v>7</v>
      </c>
      <c r="G341" s="28" t="s">
        <v>6</v>
      </c>
      <c r="H341" s="28" t="s">
        <v>5</v>
      </c>
      <c r="I341" s="29" t="s">
        <v>4</v>
      </c>
      <c r="J341" s="30" t="s">
        <v>3</v>
      </c>
      <c r="K341" s="30" t="s">
        <v>63</v>
      </c>
    </row>
    <row r="342" spans="1:11" s="5" customFormat="1" ht="31.5" customHeight="1" x14ac:dyDescent="0.25">
      <c r="A342" s="328" t="s">
        <v>431</v>
      </c>
      <c r="B342" s="431"/>
      <c r="C342" s="51"/>
      <c r="D342" s="52">
        <v>11000</v>
      </c>
      <c r="E342" s="52">
        <v>13750</v>
      </c>
      <c r="F342" s="30"/>
      <c r="G342" s="28"/>
      <c r="H342" s="28"/>
      <c r="I342" s="29"/>
      <c r="J342" s="30"/>
      <c r="K342" s="30"/>
    </row>
    <row r="343" spans="1:11" s="5" customFormat="1" ht="31.5" customHeight="1" x14ac:dyDescent="0.25">
      <c r="A343" s="153" t="s">
        <v>62</v>
      </c>
      <c r="B343" s="431" t="s">
        <v>61</v>
      </c>
      <c r="C343" s="51">
        <v>32321200</v>
      </c>
      <c r="D343" s="52">
        <v>13200</v>
      </c>
      <c r="E343" s="52">
        <v>16500</v>
      </c>
      <c r="F343" s="30" t="s">
        <v>7</v>
      </c>
      <c r="G343" s="28" t="s">
        <v>6</v>
      </c>
      <c r="H343" s="28" t="s">
        <v>5</v>
      </c>
      <c r="I343" s="29" t="s">
        <v>4</v>
      </c>
      <c r="J343" s="30" t="s">
        <v>3</v>
      </c>
      <c r="K343" s="30" t="s">
        <v>60</v>
      </c>
    </row>
    <row r="344" spans="1:11" s="5" customFormat="1" ht="31.5" customHeight="1" x14ac:dyDescent="0.25">
      <c r="A344" s="153" t="s">
        <v>59</v>
      </c>
      <c r="B344" s="431" t="s">
        <v>58</v>
      </c>
      <c r="C344" s="51">
        <v>72200000</v>
      </c>
      <c r="D344" s="60">
        <v>7500</v>
      </c>
      <c r="E344" s="60">
        <v>9375</v>
      </c>
      <c r="F344" s="30" t="s">
        <v>7</v>
      </c>
      <c r="G344" s="28" t="s">
        <v>6</v>
      </c>
      <c r="H344" s="28" t="s">
        <v>5</v>
      </c>
      <c r="I344" s="29" t="s">
        <v>4</v>
      </c>
      <c r="J344" s="30" t="s">
        <v>3</v>
      </c>
      <c r="K344" s="30" t="s">
        <v>57</v>
      </c>
    </row>
    <row r="345" spans="1:11" s="5" customFormat="1" ht="31.5" customHeight="1" x14ac:dyDescent="0.25">
      <c r="A345" s="328" t="s">
        <v>618</v>
      </c>
      <c r="B345" s="453"/>
      <c r="C345" s="237"/>
      <c r="D345" s="185">
        <v>5800</v>
      </c>
      <c r="E345" s="185">
        <v>7250</v>
      </c>
      <c r="F345" s="187"/>
      <c r="G345" s="46"/>
      <c r="H345" s="46"/>
      <c r="I345" s="47"/>
      <c r="J345" s="187"/>
      <c r="K345" s="187"/>
    </row>
    <row r="346" spans="1:11" s="5" customFormat="1" ht="31.5" customHeight="1" x14ac:dyDescent="0.25">
      <c r="A346" s="153" t="s">
        <v>56</v>
      </c>
      <c r="B346" s="453" t="s">
        <v>55</v>
      </c>
      <c r="C346" s="237">
        <v>44212320</v>
      </c>
      <c r="D346" s="185">
        <v>8200</v>
      </c>
      <c r="E346" s="185">
        <v>10250</v>
      </c>
      <c r="F346" s="187" t="s">
        <v>7</v>
      </c>
      <c r="G346" s="46" t="s">
        <v>6</v>
      </c>
      <c r="H346" s="46" t="s">
        <v>5</v>
      </c>
      <c r="I346" s="47" t="s">
        <v>4</v>
      </c>
      <c r="J346" s="187" t="s">
        <v>54</v>
      </c>
      <c r="K346" s="187" t="s">
        <v>53</v>
      </c>
    </row>
    <row r="347" spans="1:11" s="5" customFormat="1" ht="47.25" customHeight="1" x14ac:dyDescent="0.25">
      <c r="A347" s="172" t="s">
        <v>488</v>
      </c>
      <c r="B347" s="451" t="s">
        <v>830</v>
      </c>
      <c r="C347" s="173">
        <v>55500000</v>
      </c>
      <c r="D347" s="60">
        <v>15000</v>
      </c>
      <c r="E347" s="60">
        <v>16950</v>
      </c>
      <c r="F347" s="175" t="s">
        <v>7</v>
      </c>
      <c r="G347" s="175" t="s">
        <v>6</v>
      </c>
      <c r="H347" s="175" t="s">
        <v>5</v>
      </c>
      <c r="I347" s="176" t="s">
        <v>4</v>
      </c>
      <c r="J347" s="175" t="s">
        <v>3</v>
      </c>
      <c r="K347" s="175" t="s">
        <v>489</v>
      </c>
    </row>
    <row r="348" spans="1:11" s="5" customFormat="1" ht="47.25" customHeight="1" x14ac:dyDescent="0.25">
      <c r="A348" s="153" t="s">
        <v>502</v>
      </c>
      <c r="B348" s="431" t="s">
        <v>503</v>
      </c>
      <c r="C348" s="51">
        <v>79952000</v>
      </c>
      <c r="D348" s="52">
        <v>24000</v>
      </c>
      <c r="E348" s="52">
        <v>30000</v>
      </c>
      <c r="F348" s="30" t="s">
        <v>7</v>
      </c>
      <c r="G348" s="30" t="s">
        <v>6</v>
      </c>
      <c r="H348" s="30" t="s">
        <v>5</v>
      </c>
      <c r="I348" s="53" t="s">
        <v>4</v>
      </c>
      <c r="J348" s="30" t="s">
        <v>3</v>
      </c>
      <c r="K348" s="30" t="s">
        <v>504</v>
      </c>
    </row>
    <row r="349" spans="1:11" s="5" customFormat="1" ht="47.25" customHeight="1" x14ac:dyDescent="0.25">
      <c r="A349" s="238" t="s">
        <v>670</v>
      </c>
      <c r="B349" s="431" t="s">
        <v>671</v>
      </c>
      <c r="C349" s="51">
        <v>79810000</v>
      </c>
      <c r="D349" s="52">
        <v>5340</v>
      </c>
      <c r="E349" s="52">
        <v>6675</v>
      </c>
      <c r="F349" s="30" t="s">
        <v>7</v>
      </c>
      <c r="G349" s="30" t="s">
        <v>6</v>
      </c>
      <c r="H349" s="30" t="s">
        <v>5</v>
      </c>
      <c r="I349" s="53" t="s">
        <v>4</v>
      </c>
      <c r="J349" s="30" t="s">
        <v>113</v>
      </c>
      <c r="K349" s="30" t="s">
        <v>149</v>
      </c>
    </row>
    <row r="350" spans="1:11" s="5" customFormat="1" ht="47.25" customHeight="1" x14ac:dyDescent="0.25">
      <c r="A350" s="238" t="s">
        <v>679</v>
      </c>
      <c r="B350" s="431" t="s">
        <v>681</v>
      </c>
      <c r="C350" s="51">
        <v>73200000</v>
      </c>
      <c r="D350" s="52">
        <v>6950</v>
      </c>
      <c r="E350" s="52">
        <v>8687.5</v>
      </c>
      <c r="F350" s="30" t="s">
        <v>7</v>
      </c>
      <c r="G350" s="30" t="s">
        <v>6</v>
      </c>
      <c r="H350" s="30" t="s">
        <v>5</v>
      </c>
      <c r="I350" s="53" t="s">
        <v>49</v>
      </c>
      <c r="J350" s="30" t="s">
        <v>113</v>
      </c>
      <c r="K350" s="30" t="s">
        <v>683</v>
      </c>
    </row>
    <row r="351" spans="1:11" s="5" customFormat="1" ht="47.25" customHeight="1" x14ac:dyDescent="0.25">
      <c r="A351" s="238" t="s">
        <v>680</v>
      </c>
      <c r="B351" s="431" t="s">
        <v>682</v>
      </c>
      <c r="C351" s="51">
        <v>79952000</v>
      </c>
      <c r="D351" s="52">
        <v>6250</v>
      </c>
      <c r="E351" s="52">
        <v>7812.5</v>
      </c>
      <c r="F351" s="30" t="s">
        <v>7</v>
      </c>
      <c r="G351" s="30" t="s">
        <v>6</v>
      </c>
      <c r="H351" s="30" t="s">
        <v>5</v>
      </c>
      <c r="I351" s="53" t="s">
        <v>49</v>
      </c>
      <c r="J351" s="30" t="s">
        <v>113</v>
      </c>
      <c r="K351" s="30" t="s">
        <v>684</v>
      </c>
    </row>
    <row r="352" spans="1:11" s="5" customFormat="1" ht="47.25" customHeight="1" x14ac:dyDescent="0.25">
      <c r="A352" s="238" t="s">
        <v>688</v>
      </c>
      <c r="B352" s="431" t="s">
        <v>689</v>
      </c>
      <c r="C352" s="51">
        <v>98390000</v>
      </c>
      <c r="D352" s="52">
        <v>5500</v>
      </c>
      <c r="E352" s="52">
        <v>5500</v>
      </c>
      <c r="F352" s="30" t="s">
        <v>7</v>
      </c>
      <c r="G352" s="30" t="s">
        <v>6</v>
      </c>
      <c r="H352" s="30" t="s">
        <v>5</v>
      </c>
      <c r="I352" s="53" t="s">
        <v>4</v>
      </c>
      <c r="J352" s="30" t="s">
        <v>113</v>
      </c>
      <c r="K352" s="30" t="s">
        <v>690</v>
      </c>
    </row>
    <row r="353" spans="1:11" s="5" customFormat="1" ht="47.25" customHeight="1" x14ac:dyDescent="0.25">
      <c r="A353" s="361" t="s">
        <v>742</v>
      </c>
      <c r="B353" s="454" t="s">
        <v>738</v>
      </c>
      <c r="C353" s="364">
        <v>44210000</v>
      </c>
      <c r="D353" s="363">
        <v>14300</v>
      </c>
      <c r="E353" s="363">
        <v>17875</v>
      </c>
      <c r="F353" s="362" t="s">
        <v>7</v>
      </c>
      <c r="G353" s="362" t="s">
        <v>6</v>
      </c>
      <c r="H353" s="362" t="s">
        <v>5</v>
      </c>
      <c r="I353" s="365" t="s">
        <v>4</v>
      </c>
      <c r="J353" s="362" t="s">
        <v>54</v>
      </c>
      <c r="K353" s="362" t="s">
        <v>739</v>
      </c>
    </row>
    <row r="354" spans="1:11" s="5" customFormat="1" ht="47.25" customHeight="1" x14ac:dyDescent="0.25">
      <c r="A354" s="361" t="s">
        <v>808</v>
      </c>
      <c r="B354" s="454" t="s">
        <v>810</v>
      </c>
      <c r="C354" s="364">
        <v>79822000</v>
      </c>
      <c r="D354" s="363">
        <v>6900</v>
      </c>
      <c r="E354" s="363">
        <v>8625</v>
      </c>
      <c r="F354" s="362" t="s">
        <v>7</v>
      </c>
      <c r="G354" s="362" t="s">
        <v>6</v>
      </c>
      <c r="H354" s="362" t="s">
        <v>5</v>
      </c>
      <c r="I354" s="365" t="s">
        <v>4</v>
      </c>
      <c r="J354" s="362" t="s">
        <v>113</v>
      </c>
      <c r="K354" s="362" t="s">
        <v>812</v>
      </c>
    </row>
    <row r="355" spans="1:11" s="5" customFormat="1" ht="47.25" customHeight="1" x14ac:dyDescent="0.25">
      <c r="A355" s="361" t="s">
        <v>809</v>
      </c>
      <c r="B355" s="454" t="s">
        <v>811</v>
      </c>
      <c r="C355" s="364">
        <v>33700000</v>
      </c>
      <c r="D355" s="363">
        <v>3222</v>
      </c>
      <c r="E355" s="363">
        <v>4027.5</v>
      </c>
      <c r="F355" s="362" t="s">
        <v>7</v>
      </c>
      <c r="G355" s="362" t="s">
        <v>6</v>
      </c>
      <c r="H355" s="362" t="s">
        <v>5</v>
      </c>
      <c r="I355" s="365" t="s">
        <v>4</v>
      </c>
      <c r="J355" s="362" t="s">
        <v>54</v>
      </c>
      <c r="K355" s="362" t="s">
        <v>813</v>
      </c>
    </row>
    <row r="356" spans="1:11" s="5" customFormat="1" ht="47.25" customHeight="1" x14ac:dyDescent="0.25">
      <c r="A356" s="361" t="s">
        <v>858</v>
      </c>
      <c r="B356" s="454" t="s">
        <v>859</v>
      </c>
      <c r="C356" s="364">
        <v>73200000</v>
      </c>
      <c r="D356" s="363">
        <v>6800</v>
      </c>
      <c r="E356" s="363">
        <v>8500</v>
      </c>
      <c r="F356" s="362" t="s">
        <v>7</v>
      </c>
      <c r="G356" s="362" t="s">
        <v>6</v>
      </c>
      <c r="H356" s="362" t="s">
        <v>5</v>
      </c>
      <c r="I356" s="365" t="s">
        <v>49</v>
      </c>
      <c r="J356" s="362" t="s">
        <v>124</v>
      </c>
      <c r="K356" s="362" t="s">
        <v>860</v>
      </c>
    </row>
    <row r="357" spans="1:11" s="5" customFormat="1" ht="47.25" customHeight="1" x14ac:dyDescent="0.25">
      <c r="A357" s="361" t="s">
        <v>863</v>
      </c>
      <c r="B357" s="454" t="s">
        <v>864</v>
      </c>
      <c r="C357" s="364">
        <v>55320000</v>
      </c>
      <c r="D357" s="363">
        <v>9000</v>
      </c>
      <c r="E357" s="363">
        <v>11250</v>
      </c>
      <c r="F357" s="362" t="s">
        <v>7</v>
      </c>
      <c r="G357" s="362" t="s">
        <v>6</v>
      </c>
      <c r="H357" s="362" t="s">
        <v>5</v>
      </c>
      <c r="I357" s="365" t="s">
        <v>4</v>
      </c>
      <c r="J357" s="362" t="s">
        <v>54</v>
      </c>
      <c r="K357" s="362" t="s">
        <v>553</v>
      </c>
    </row>
    <row r="358" spans="1:11" s="3" customFormat="1" ht="24" customHeight="1" x14ac:dyDescent="0.25">
      <c r="A358" s="217" t="s">
        <v>52</v>
      </c>
      <c r="B358" s="297"/>
      <c r="C358" s="75"/>
      <c r="D358" s="76">
        <f>SUM(D317,D319:D320,D322,D324,D326,D328:D335,D337:D340,D342:D343,D345:D346, D348:D357)</f>
        <v>333542.09999999998</v>
      </c>
      <c r="E358" s="76">
        <f>SUM(E317,E319:E320,E322,E324,E326,E328:E335,E337:E340,E342:E343,E345:E346, E348:E357)</f>
        <v>413632.5</v>
      </c>
      <c r="F358" s="88"/>
      <c r="G358" s="88"/>
      <c r="H358" s="88"/>
      <c r="I358" s="89"/>
      <c r="J358" s="88"/>
      <c r="K358" s="210"/>
    </row>
    <row r="359" spans="1:11" s="3" customFormat="1" ht="17.25" customHeight="1" x14ac:dyDescent="0.25">
      <c r="A359" s="195"/>
      <c r="B359" s="211"/>
      <c r="C359" s="212"/>
      <c r="D359" s="213"/>
      <c r="E359" s="213"/>
      <c r="F359" s="214"/>
      <c r="G359" s="214"/>
      <c r="H359" s="214"/>
      <c r="I359" s="215"/>
      <c r="J359" s="214"/>
      <c r="K359" s="216"/>
    </row>
    <row r="360" spans="1:11" s="3" customFormat="1" ht="24" customHeight="1" x14ac:dyDescent="0.25">
      <c r="A360" s="217" t="s">
        <v>579</v>
      </c>
      <c r="B360" s="297"/>
      <c r="C360" s="75"/>
      <c r="D360" s="76"/>
      <c r="E360" s="76"/>
      <c r="F360" s="88"/>
      <c r="G360" s="88"/>
      <c r="H360" s="88"/>
      <c r="I360" s="89"/>
      <c r="J360" s="88"/>
      <c r="K360" s="210"/>
    </row>
    <row r="361" spans="1:11" s="4" customFormat="1" ht="31.5" customHeight="1" x14ac:dyDescent="0.25">
      <c r="A361" s="442" t="s">
        <v>51</v>
      </c>
      <c r="B361" s="432" t="s">
        <v>50</v>
      </c>
      <c r="C361" s="320">
        <v>45214100</v>
      </c>
      <c r="D361" s="329">
        <v>2000000</v>
      </c>
      <c r="E361" s="329">
        <v>2500000</v>
      </c>
      <c r="F361" s="220" t="s">
        <v>32</v>
      </c>
      <c r="G361" s="181" t="s">
        <v>6</v>
      </c>
      <c r="H361" s="181" t="s">
        <v>5</v>
      </c>
      <c r="I361" s="221" t="s">
        <v>49</v>
      </c>
      <c r="J361" s="181" t="s">
        <v>3</v>
      </c>
      <c r="K361" s="220" t="s">
        <v>2</v>
      </c>
    </row>
    <row r="362" spans="1:11" s="4" customFormat="1" ht="31.5" customHeight="1" x14ac:dyDescent="0.25">
      <c r="A362" s="443" t="s">
        <v>48</v>
      </c>
      <c r="B362" s="439" t="s">
        <v>47</v>
      </c>
      <c r="C362" s="27">
        <v>71314200</v>
      </c>
      <c r="D362" s="97">
        <v>10560</v>
      </c>
      <c r="E362" s="97">
        <v>13200</v>
      </c>
      <c r="F362" s="25" t="s">
        <v>7</v>
      </c>
      <c r="G362" s="28" t="s">
        <v>6</v>
      </c>
      <c r="H362" s="28" t="s">
        <v>5</v>
      </c>
      <c r="I362" s="29" t="s">
        <v>4</v>
      </c>
      <c r="J362" s="28" t="s">
        <v>40</v>
      </c>
      <c r="K362" s="25" t="s">
        <v>39</v>
      </c>
    </row>
    <row r="363" spans="1:11" s="4" customFormat="1" ht="47.25" customHeight="1" x14ac:dyDescent="0.25">
      <c r="A363" s="443" t="s">
        <v>46</v>
      </c>
      <c r="B363" s="439" t="s">
        <v>45</v>
      </c>
      <c r="C363" s="27">
        <v>71310000</v>
      </c>
      <c r="D363" s="97">
        <v>13264</v>
      </c>
      <c r="E363" s="97">
        <v>16580</v>
      </c>
      <c r="F363" s="25" t="s">
        <v>7</v>
      </c>
      <c r="G363" s="28" t="s">
        <v>6</v>
      </c>
      <c r="H363" s="28" t="s">
        <v>5</v>
      </c>
      <c r="I363" s="29" t="s">
        <v>4</v>
      </c>
      <c r="J363" s="28" t="s">
        <v>40</v>
      </c>
      <c r="K363" s="25" t="s">
        <v>39</v>
      </c>
    </row>
    <row r="364" spans="1:11" s="4" customFormat="1" ht="47.25" customHeight="1" x14ac:dyDescent="0.25">
      <c r="A364" s="443" t="s">
        <v>44</v>
      </c>
      <c r="B364" s="439" t="s">
        <v>43</v>
      </c>
      <c r="C364" s="27">
        <v>71320000</v>
      </c>
      <c r="D364" s="97">
        <v>5520</v>
      </c>
      <c r="E364" s="97">
        <v>6900</v>
      </c>
      <c r="F364" s="25" t="s">
        <v>7</v>
      </c>
      <c r="G364" s="28" t="s">
        <v>6</v>
      </c>
      <c r="H364" s="28" t="s">
        <v>5</v>
      </c>
      <c r="I364" s="29" t="s">
        <v>4</v>
      </c>
      <c r="J364" s="28" t="s">
        <v>40</v>
      </c>
      <c r="K364" s="25" t="s">
        <v>39</v>
      </c>
    </row>
    <row r="365" spans="1:11" s="4" customFormat="1" ht="47.25" customHeight="1" x14ac:dyDescent="0.25">
      <c r="A365" s="443" t="s">
        <v>42</v>
      </c>
      <c r="B365" s="449" t="s">
        <v>41</v>
      </c>
      <c r="C365" s="113">
        <v>71355000</v>
      </c>
      <c r="D365" s="114">
        <v>3200</v>
      </c>
      <c r="E365" s="114">
        <v>4000</v>
      </c>
      <c r="F365" s="115" t="s">
        <v>7</v>
      </c>
      <c r="G365" s="28" t="s">
        <v>6</v>
      </c>
      <c r="H365" s="330" t="s">
        <v>5</v>
      </c>
      <c r="I365" s="139" t="s">
        <v>4</v>
      </c>
      <c r="J365" s="110" t="s">
        <v>40</v>
      </c>
      <c r="K365" s="109" t="s">
        <v>39</v>
      </c>
    </row>
    <row r="366" spans="1:11" s="4" customFormat="1" ht="47.25" customHeight="1" x14ac:dyDescent="0.25">
      <c r="A366" s="444" t="s">
        <v>38</v>
      </c>
      <c r="B366" s="430" t="s">
        <v>37</v>
      </c>
      <c r="C366" s="107">
        <v>72211000</v>
      </c>
      <c r="D366" s="226">
        <v>23280</v>
      </c>
      <c r="E366" s="226">
        <v>29100</v>
      </c>
      <c r="F366" s="109" t="s">
        <v>7</v>
      </c>
      <c r="G366" s="110" t="s">
        <v>6</v>
      </c>
      <c r="H366" s="110" t="s">
        <v>5</v>
      </c>
      <c r="I366" s="111" t="s">
        <v>4</v>
      </c>
      <c r="J366" s="110" t="s">
        <v>36</v>
      </c>
      <c r="K366" s="109" t="s">
        <v>35</v>
      </c>
    </row>
    <row r="367" spans="1:11" s="4" customFormat="1" ht="31.5" customHeight="1" x14ac:dyDescent="0.25">
      <c r="A367" s="238" t="s">
        <v>34</v>
      </c>
      <c r="B367" s="433" t="s">
        <v>33</v>
      </c>
      <c r="C367" s="124">
        <v>71247000</v>
      </c>
      <c r="D367" s="331">
        <v>48000</v>
      </c>
      <c r="E367" s="331">
        <v>60000</v>
      </c>
      <c r="F367" s="65" t="s">
        <v>32</v>
      </c>
      <c r="G367" s="332" t="s">
        <v>6</v>
      </c>
      <c r="H367" s="332" t="s">
        <v>5</v>
      </c>
      <c r="I367" s="333" t="s">
        <v>4</v>
      </c>
      <c r="J367" s="174" t="s">
        <v>3</v>
      </c>
      <c r="K367" s="174" t="s">
        <v>2</v>
      </c>
    </row>
    <row r="368" spans="1:11" s="4" customFormat="1" ht="31.5" customHeight="1" x14ac:dyDescent="0.25">
      <c r="A368" s="238" t="s">
        <v>618</v>
      </c>
      <c r="B368" s="433"/>
      <c r="C368" s="124"/>
      <c r="D368" s="122">
        <v>40000</v>
      </c>
      <c r="E368" s="122">
        <v>50000</v>
      </c>
      <c r="F368" s="65"/>
      <c r="G368" s="280"/>
      <c r="H368" s="280"/>
      <c r="I368" s="281"/>
      <c r="J368" s="65" t="s">
        <v>117</v>
      </c>
      <c r="K368" s="65" t="s">
        <v>645</v>
      </c>
    </row>
    <row r="369" spans="1:11" s="4" customFormat="1" ht="47.25" customHeight="1" x14ac:dyDescent="0.25">
      <c r="A369" s="153" t="s">
        <v>31</v>
      </c>
      <c r="B369" s="431" t="s">
        <v>30</v>
      </c>
      <c r="C369" s="51">
        <v>45331110</v>
      </c>
      <c r="D369" s="60">
        <v>30000</v>
      </c>
      <c r="E369" s="60">
        <v>37500</v>
      </c>
      <c r="F369" s="30" t="s">
        <v>7</v>
      </c>
      <c r="G369" s="150" t="s">
        <v>6</v>
      </c>
      <c r="H369" s="150" t="s">
        <v>5</v>
      </c>
      <c r="I369" s="151" t="s">
        <v>4</v>
      </c>
      <c r="J369" s="30" t="s">
        <v>3</v>
      </c>
      <c r="K369" s="175" t="s">
        <v>29</v>
      </c>
    </row>
    <row r="370" spans="1:11" s="4" customFormat="1" ht="31.5" customHeight="1" x14ac:dyDescent="0.25">
      <c r="A370" s="334" t="s">
        <v>431</v>
      </c>
      <c r="B370" s="487"/>
      <c r="C370" s="326"/>
      <c r="D370" s="327">
        <v>6000</v>
      </c>
      <c r="E370" s="327">
        <v>7500</v>
      </c>
      <c r="F370" s="300"/>
      <c r="G370" s="30"/>
      <c r="H370" s="30"/>
      <c r="I370" s="53"/>
      <c r="J370" s="300"/>
      <c r="K370" s="300" t="s">
        <v>126</v>
      </c>
    </row>
    <row r="371" spans="1:11" s="4" customFormat="1" ht="31.5" customHeight="1" x14ac:dyDescent="0.25">
      <c r="A371" s="489" t="s">
        <v>28</v>
      </c>
      <c r="B371" s="488" t="s">
        <v>27</v>
      </c>
      <c r="C371" s="335">
        <v>45421000</v>
      </c>
      <c r="D371" s="336">
        <v>4000</v>
      </c>
      <c r="E371" s="336">
        <v>5000</v>
      </c>
      <c r="F371" s="309" t="s">
        <v>7</v>
      </c>
      <c r="G371" s="57" t="s">
        <v>6</v>
      </c>
      <c r="H371" s="57" t="s">
        <v>5</v>
      </c>
      <c r="I371" s="58" t="s">
        <v>4</v>
      </c>
      <c r="J371" s="337" t="s">
        <v>3</v>
      </c>
      <c r="K371" s="337" t="s">
        <v>26</v>
      </c>
    </row>
    <row r="372" spans="1:11" s="4" customFormat="1" ht="31.5" customHeight="1" x14ac:dyDescent="0.25">
      <c r="A372" s="334" t="s">
        <v>431</v>
      </c>
      <c r="B372" s="487" t="s">
        <v>571</v>
      </c>
      <c r="C372" s="326"/>
      <c r="D372" s="327"/>
      <c r="E372" s="327"/>
      <c r="F372" s="30"/>
      <c r="G372" s="30"/>
      <c r="H372" s="30"/>
      <c r="I372" s="53"/>
      <c r="J372" s="300" t="s">
        <v>20</v>
      </c>
      <c r="K372" s="300" t="s">
        <v>569</v>
      </c>
    </row>
    <row r="373" spans="1:11" s="4" customFormat="1" ht="31.5" customHeight="1" x14ac:dyDescent="0.25">
      <c r="A373" s="153" t="s">
        <v>25</v>
      </c>
      <c r="B373" s="431" t="s">
        <v>24</v>
      </c>
      <c r="C373" s="51">
        <v>45421000</v>
      </c>
      <c r="D373" s="52">
        <v>9600</v>
      </c>
      <c r="E373" s="52">
        <v>12000</v>
      </c>
      <c r="F373" s="300" t="s">
        <v>7</v>
      </c>
      <c r="G373" s="30" t="s">
        <v>6</v>
      </c>
      <c r="H373" s="30" t="s">
        <v>5</v>
      </c>
      <c r="I373" s="53" t="s">
        <v>4</v>
      </c>
      <c r="J373" s="175" t="s">
        <v>3</v>
      </c>
      <c r="K373" s="175" t="s">
        <v>23</v>
      </c>
    </row>
    <row r="374" spans="1:11" s="4" customFormat="1" ht="31.5" customHeight="1" x14ac:dyDescent="0.25">
      <c r="A374" s="334" t="s">
        <v>431</v>
      </c>
      <c r="B374" s="431"/>
      <c r="C374" s="51"/>
      <c r="D374" s="52"/>
      <c r="E374" s="52"/>
      <c r="F374" s="300"/>
      <c r="G374" s="30"/>
      <c r="H374" s="30"/>
      <c r="I374" s="53"/>
      <c r="J374" s="30" t="s">
        <v>20</v>
      </c>
      <c r="K374" s="30" t="s">
        <v>570</v>
      </c>
    </row>
    <row r="375" spans="1:11" s="4" customFormat="1" ht="31.5" x14ac:dyDescent="0.25">
      <c r="A375" s="153" t="s">
        <v>22</v>
      </c>
      <c r="B375" s="431" t="s">
        <v>21</v>
      </c>
      <c r="C375" s="51">
        <v>45421000</v>
      </c>
      <c r="D375" s="52">
        <v>14100</v>
      </c>
      <c r="E375" s="52">
        <v>17625</v>
      </c>
      <c r="F375" s="30" t="s">
        <v>7</v>
      </c>
      <c r="G375" s="30" t="s">
        <v>6</v>
      </c>
      <c r="H375" s="30" t="s">
        <v>5</v>
      </c>
      <c r="I375" s="53" t="s">
        <v>4</v>
      </c>
      <c r="J375" s="30" t="s">
        <v>20</v>
      </c>
      <c r="K375" s="175" t="s">
        <v>19</v>
      </c>
    </row>
    <row r="376" spans="1:11" s="4" customFormat="1" ht="31.5" x14ac:dyDescent="0.25">
      <c r="A376" s="334" t="s">
        <v>431</v>
      </c>
      <c r="B376" s="431"/>
      <c r="C376" s="51"/>
      <c r="D376" s="52"/>
      <c r="E376" s="52"/>
      <c r="F376" s="30"/>
      <c r="G376" s="57"/>
      <c r="H376" s="57"/>
      <c r="I376" s="58"/>
      <c r="J376" s="30"/>
      <c r="K376" s="30" t="s">
        <v>591</v>
      </c>
    </row>
    <row r="377" spans="1:11" s="4" customFormat="1" ht="31.5" x14ac:dyDescent="0.25">
      <c r="A377" s="153" t="s">
        <v>18</v>
      </c>
      <c r="B377" s="431" t="s">
        <v>17</v>
      </c>
      <c r="C377" s="51">
        <v>44221200</v>
      </c>
      <c r="D377" s="60">
        <v>8000</v>
      </c>
      <c r="E377" s="60">
        <v>10000</v>
      </c>
      <c r="F377" s="30" t="s">
        <v>7</v>
      </c>
      <c r="G377" s="150" t="s">
        <v>6</v>
      </c>
      <c r="H377" s="150" t="s">
        <v>5</v>
      </c>
      <c r="I377" s="151" t="s">
        <v>4</v>
      </c>
      <c r="J377" s="175" t="s">
        <v>3</v>
      </c>
      <c r="K377" s="175" t="s">
        <v>16</v>
      </c>
    </row>
    <row r="378" spans="1:11" s="4" customFormat="1" ht="31.5" x14ac:dyDescent="0.25">
      <c r="A378" s="368" t="s">
        <v>737</v>
      </c>
      <c r="B378" s="487"/>
      <c r="C378" s="326"/>
      <c r="D378" s="426">
        <v>11200</v>
      </c>
      <c r="E378" s="426">
        <v>14000</v>
      </c>
      <c r="F378" s="300"/>
      <c r="G378" s="30"/>
      <c r="H378" s="30"/>
      <c r="I378" s="53"/>
      <c r="J378" s="362" t="s">
        <v>333</v>
      </c>
      <c r="K378" s="362" t="s">
        <v>926</v>
      </c>
    </row>
    <row r="379" spans="1:11" s="4" customFormat="1" ht="31.5" x14ac:dyDescent="0.25">
      <c r="A379" s="334" t="s">
        <v>15</v>
      </c>
      <c r="B379" s="487" t="s">
        <v>14</v>
      </c>
      <c r="C379" s="338">
        <v>42996000</v>
      </c>
      <c r="D379" s="336">
        <v>19400</v>
      </c>
      <c r="E379" s="336">
        <v>24250</v>
      </c>
      <c r="F379" s="339" t="s">
        <v>7</v>
      </c>
      <c r="G379" s="57" t="s">
        <v>6</v>
      </c>
      <c r="H379" s="57" t="s">
        <v>5</v>
      </c>
      <c r="I379" s="58" t="s">
        <v>4</v>
      </c>
      <c r="J379" s="339" t="s">
        <v>3</v>
      </c>
      <c r="K379" s="339" t="s">
        <v>13</v>
      </c>
    </row>
    <row r="380" spans="1:11" s="4" customFormat="1" ht="31.5" x14ac:dyDescent="0.25">
      <c r="A380" s="334" t="s">
        <v>431</v>
      </c>
      <c r="B380" s="487"/>
      <c r="C380" s="326">
        <v>45232420</v>
      </c>
      <c r="D380" s="327"/>
      <c r="E380" s="327"/>
      <c r="F380" s="300"/>
      <c r="G380" s="30"/>
      <c r="H380" s="30"/>
      <c r="I380" s="53"/>
      <c r="J380" s="300"/>
      <c r="K380" s="300"/>
    </row>
    <row r="381" spans="1:11" s="4" customFormat="1" ht="31.5" customHeight="1" x14ac:dyDescent="0.25">
      <c r="A381" s="153" t="s">
        <v>12</v>
      </c>
      <c r="B381" s="431" t="s">
        <v>11</v>
      </c>
      <c r="C381" s="51">
        <v>71242000</v>
      </c>
      <c r="D381" s="52">
        <v>12000</v>
      </c>
      <c r="E381" s="52">
        <v>15000</v>
      </c>
      <c r="F381" s="30" t="s">
        <v>7</v>
      </c>
      <c r="G381" s="57" t="s">
        <v>6</v>
      </c>
      <c r="H381" s="57" t="s">
        <v>5</v>
      </c>
      <c r="I381" s="58" t="s">
        <v>4</v>
      </c>
      <c r="J381" s="30" t="s">
        <v>3</v>
      </c>
      <c r="K381" s="30" t="s">
        <v>10</v>
      </c>
    </row>
    <row r="382" spans="1:11" s="4" customFormat="1" ht="31.5" customHeight="1" x14ac:dyDescent="0.25">
      <c r="A382" s="153" t="s">
        <v>9</v>
      </c>
      <c r="B382" s="431" t="s">
        <v>8</v>
      </c>
      <c r="C382" s="237">
        <v>71248000</v>
      </c>
      <c r="D382" s="370">
        <v>16000</v>
      </c>
      <c r="E382" s="370">
        <v>20000</v>
      </c>
      <c r="F382" s="187" t="s">
        <v>7</v>
      </c>
      <c r="G382" s="46" t="s">
        <v>6</v>
      </c>
      <c r="H382" s="46" t="s">
        <v>5</v>
      </c>
      <c r="I382" s="47" t="s">
        <v>4</v>
      </c>
      <c r="J382" s="372" t="s">
        <v>3</v>
      </c>
      <c r="K382" s="372" t="s">
        <v>2</v>
      </c>
    </row>
    <row r="383" spans="1:11" s="4" customFormat="1" ht="31.5" customHeight="1" x14ac:dyDescent="0.25">
      <c r="A383" s="368" t="s">
        <v>737</v>
      </c>
      <c r="B383" s="431"/>
      <c r="C383" s="237"/>
      <c r="D383" s="369">
        <v>18500</v>
      </c>
      <c r="E383" s="369">
        <v>23125</v>
      </c>
      <c r="F383" s="187"/>
      <c r="G383" s="30"/>
      <c r="H383" s="30"/>
      <c r="I383" s="53"/>
      <c r="J383" s="371" t="s">
        <v>54</v>
      </c>
      <c r="K383" s="371" t="s">
        <v>741</v>
      </c>
    </row>
    <row r="384" spans="1:11" s="4" customFormat="1" ht="47.25" customHeight="1" x14ac:dyDescent="0.25">
      <c r="A384" s="153" t="s">
        <v>441</v>
      </c>
      <c r="B384" s="431" t="s">
        <v>442</v>
      </c>
      <c r="C384" s="51">
        <v>90400000</v>
      </c>
      <c r="D384" s="52">
        <v>16000</v>
      </c>
      <c r="E384" s="52">
        <v>20000</v>
      </c>
      <c r="F384" s="30" t="s">
        <v>7</v>
      </c>
      <c r="G384" s="30" t="s">
        <v>6</v>
      </c>
      <c r="H384" s="30" t="s">
        <v>5</v>
      </c>
      <c r="I384" s="53" t="s">
        <v>4</v>
      </c>
      <c r="J384" s="187" t="s">
        <v>3</v>
      </c>
      <c r="K384" s="30" t="s">
        <v>444</v>
      </c>
    </row>
    <row r="385" spans="1:11" s="4" customFormat="1" ht="47.25" customHeight="1" x14ac:dyDescent="0.25">
      <c r="A385" s="153" t="s">
        <v>490</v>
      </c>
      <c r="B385" s="431" t="s">
        <v>492</v>
      </c>
      <c r="C385" s="51">
        <v>71247000</v>
      </c>
      <c r="D385" s="52">
        <v>9000</v>
      </c>
      <c r="E385" s="52">
        <v>11250</v>
      </c>
      <c r="F385" s="30" t="s">
        <v>7</v>
      </c>
      <c r="G385" s="30" t="s">
        <v>6</v>
      </c>
      <c r="H385" s="30" t="s">
        <v>5</v>
      </c>
      <c r="I385" s="53" t="s">
        <v>4</v>
      </c>
      <c r="J385" s="30" t="s">
        <v>3</v>
      </c>
      <c r="K385" s="30" t="s">
        <v>491</v>
      </c>
    </row>
    <row r="386" spans="1:11" s="4" customFormat="1" ht="47.25" customHeight="1" x14ac:dyDescent="0.25">
      <c r="A386" s="153" t="s">
        <v>494</v>
      </c>
      <c r="B386" s="431" t="s">
        <v>495</v>
      </c>
      <c r="C386" s="51">
        <v>45000000</v>
      </c>
      <c r="D386" s="52">
        <v>1200000</v>
      </c>
      <c r="E386" s="52">
        <v>1500000</v>
      </c>
      <c r="F386" s="30" t="s">
        <v>496</v>
      </c>
      <c r="G386" s="30" t="s">
        <v>6</v>
      </c>
      <c r="H386" s="65" t="s">
        <v>165</v>
      </c>
      <c r="I386" s="53" t="s">
        <v>4</v>
      </c>
      <c r="J386" s="30" t="s">
        <v>20</v>
      </c>
      <c r="K386" s="30" t="s">
        <v>497</v>
      </c>
    </row>
    <row r="387" spans="1:11" s="4" customFormat="1" ht="47.25" customHeight="1" x14ac:dyDescent="0.25">
      <c r="A387" s="153" t="s">
        <v>498</v>
      </c>
      <c r="B387" s="431" t="s">
        <v>499</v>
      </c>
      <c r="C387" s="51">
        <v>45331100</v>
      </c>
      <c r="D387" s="52">
        <v>9200</v>
      </c>
      <c r="E387" s="52">
        <v>11500</v>
      </c>
      <c r="F387" s="30" t="s">
        <v>7</v>
      </c>
      <c r="G387" s="30" t="s">
        <v>6</v>
      </c>
      <c r="H387" s="30" t="s">
        <v>5</v>
      </c>
      <c r="I387" s="53" t="s">
        <v>4</v>
      </c>
      <c r="J387" s="30" t="s">
        <v>20</v>
      </c>
      <c r="K387" s="30" t="s">
        <v>500</v>
      </c>
    </row>
    <row r="388" spans="1:11" s="4" customFormat="1" ht="47.25" customHeight="1" x14ac:dyDescent="0.25">
      <c r="A388" s="153" t="s">
        <v>506</v>
      </c>
      <c r="B388" s="431" t="s">
        <v>599</v>
      </c>
      <c r="C388" s="51">
        <v>71220000</v>
      </c>
      <c r="D388" s="52">
        <v>8000</v>
      </c>
      <c r="E388" s="52">
        <v>10000</v>
      </c>
      <c r="F388" s="30" t="s">
        <v>7</v>
      </c>
      <c r="G388" s="30" t="s">
        <v>6</v>
      </c>
      <c r="H388" s="30" t="s">
        <v>5</v>
      </c>
      <c r="I388" s="53" t="s">
        <v>4</v>
      </c>
      <c r="J388" s="30" t="s">
        <v>3</v>
      </c>
      <c r="K388" s="30" t="s">
        <v>505</v>
      </c>
    </row>
    <row r="389" spans="1:11" s="4" customFormat="1" ht="47.25" customHeight="1" x14ac:dyDescent="0.25">
      <c r="A389" s="153" t="s">
        <v>521</v>
      </c>
      <c r="B389" s="431" t="s">
        <v>627</v>
      </c>
      <c r="C389" s="51">
        <v>45262600</v>
      </c>
      <c r="D389" s="52">
        <f>SUM(D390+D391)</f>
        <v>23600</v>
      </c>
      <c r="E389" s="52">
        <f>SUM(E390+E391)</f>
        <v>29500</v>
      </c>
      <c r="F389" s="30" t="s">
        <v>7</v>
      </c>
      <c r="G389" s="30" t="s">
        <v>176</v>
      </c>
      <c r="H389" s="30" t="s">
        <v>5</v>
      </c>
      <c r="I389" s="53" t="s">
        <v>4</v>
      </c>
      <c r="J389" s="30" t="s">
        <v>20</v>
      </c>
      <c r="K389" s="30" t="s">
        <v>518</v>
      </c>
    </row>
    <row r="390" spans="1:11" s="4" customFormat="1" ht="31.5" customHeight="1" x14ac:dyDescent="0.25">
      <c r="A390" s="153"/>
      <c r="B390" s="431" t="s">
        <v>592</v>
      </c>
      <c r="C390" s="51"/>
      <c r="D390" s="52">
        <v>19600</v>
      </c>
      <c r="E390" s="52">
        <v>24500</v>
      </c>
      <c r="F390" s="30"/>
      <c r="G390" s="30"/>
      <c r="H390" s="30"/>
      <c r="I390" s="53"/>
      <c r="J390" s="30"/>
      <c r="K390" s="30"/>
    </row>
    <row r="391" spans="1:11" s="4" customFormat="1" ht="31.5" customHeight="1" x14ac:dyDescent="0.25">
      <c r="A391" s="153"/>
      <c r="B391" s="431" t="s">
        <v>593</v>
      </c>
      <c r="C391" s="51"/>
      <c r="D391" s="52">
        <v>4000</v>
      </c>
      <c r="E391" s="52">
        <v>5000</v>
      </c>
      <c r="F391" s="30"/>
      <c r="G391" s="30"/>
      <c r="H391" s="30"/>
      <c r="I391" s="53"/>
      <c r="J391" s="30"/>
      <c r="K391" s="30"/>
    </row>
    <row r="392" spans="1:11" s="4" customFormat="1" ht="47.25" customHeight="1" x14ac:dyDescent="0.25">
      <c r="A392" s="153" t="s">
        <v>536</v>
      </c>
      <c r="B392" s="431" t="s">
        <v>540</v>
      </c>
      <c r="C392" s="51">
        <v>45400000</v>
      </c>
      <c r="D392" s="52">
        <v>17580</v>
      </c>
      <c r="E392" s="52">
        <v>21975</v>
      </c>
      <c r="F392" s="30" t="s">
        <v>7</v>
      </c>
      <c r="G392" s="30" t="s">
        <v>6</v>
      </c>
      <c r="H392" s="30" t="s">
        <v>5</v>
      </c>
      <c r="I392" s="53" t="s">
        <v>4</v>
      </c>
      <c r="J392" s="30" t="s">
        <v>20</v>
      </c>
      <c r="K392" s="30" t="s">
        <v>544</v>
      </c>
    </row>
    <row r="393" spans="1:11" s="4" customFormat="1" ht="47.25" x14ac:dyDescent="0.25">
      <c r="A393" s="153" t="s">
        <v>537</v>
      </c>
      <c r="B393" s="431" t="s">
        <v>541</v>
      </c>
      <c r="C393" s="51">
        <v>71320000</v>
      </c>
      <c r="D393" s="52">
        <v>10000</v>
      </c>
      <c r="E393" s="52">
        <v>12500</v>
      </c>
      <c r="F393" s="30" t="s">
        <v>7</v>
      </c>
      <c r="G393" s="30" t="s">
        <v>6</v>
      </c>
      <c r="H393" s="30" t="s">
        <v>5</v>
      </c>
      <c r="I393" s="53" t="s">
        <v>4</v>
      </c>
      <c r="J393" s="30" t="s">
        <v>20</v>
      </c>
      <c r="K393" s="30" t="s">
        <v>545</v>
      </c>
    </row>
    <row r="394" spans="1:11" s="4" customFormat="1" ht="47.25" x14ac:dyDescent="0.25">
      <c r="A394" s="153" t="s">
        <v>538</v>
      </c>
      <c r="B394" s="431" t="s">
        <v>542</v>
      </c>
      <c r="C394" s="51">
        <v>45331000</v>
      </c>
      <c r="D394" s="52">
        <v>35000</v>
      </c>
      <c r="E394" s="52">
        <v>43750</v>
      </c>
      <c r="F394" s="30" t="s">
        <v>7</v>
      </c>
      <c r="G394" s="30" t="s">
        <v>6</v>
      </c>
      <c r="H394" s="30" t="s">
        <v>5</v>
      </c>
      <c r="I394" s="53" t="s">
        <v>4</v>
      </c>
      <c r="J394" s="30" t="s">
        <v>20</v>
      </c>
      <c r="K394" s="65" t="s">
        <v>546</v>
      </c>
    </row>
    <row r="395" spans="1:11" s="4" customFormat="1" ht="47.25" customHeight="1" x14ac:dyDescent="0.25">
      <c r="A395" s="153" t="s">
        <v>539</v>
      </c>
      <c r="B395" s="431" t="s">
        <v>543</v>
      </c>
      <c r="C395" s="51">
        <v>45331110</v>
      </c>
      <c r="D395" s="52">
        <v>3600</v>
      </c>
      <c r="E395" s="52">
        <v>4500</v>
      </c>
      <c r="F395" s="30" t="s">
        <v>7</v>
      </c>
      <c r="G395" s="30" t="s">
        <v>6</v>
      </c>
      <c r="H395" s="30" t="s">
        <v>5</v>
      </c>
      <c r="I395" s="53" t="s">
        <v>4</v>
      </c>
      <c r="J395" s="30" t="s">
        <v>20</v>
      </c>
      <c r="K395" s="30" t="s">
        <v>547</v>
      </c>
    </row>
    <row r="396" spans="1:11" s="4" customFormat="1" ht="47.25" customHeight="1" x14ac:dyDescent="0.25">
      <c r="A396" s="153" t="s">
        <v>558</v>
      </c>
      <c r="B396" s="431" t="s">
        <v>559</v>
      </c>
      <c r="C396" s="113">
        <v>45443000</v>
      </c>
      <c r="D396" s="114">
        <v>8800</v>
      </c>
      <c r="E396" s="114">
        <v>11000</v>
      </c>
      <c r="F396" s="115" t="s">
        <v>7</v>
      </c>
      <c r="G396" s="115" t="s">
        <v>6</v>
      </c>
      <c r="H396" s="115" t="s">
        <v>5</v>
      </c>
      <c r="I396" s="116" t="s">
        <v>4</v>
      </c>
      <c r="J396" s="115" t="s">
        <v>20</v>
      </c>
      <c r="K396" s="115" t="s">
        <v>560</v>
      </c>
    </row>
    <row r="397" spans="1:11" s="4" customFormat="1" ht="47.25" customHeight="1" x14ac:dyDescent="0.25">
      <c r="A397" s="153" t="s">
        <v>572</v>
      </c>
      <c r="B397" s="431" t="s">
        <v>573</v>
      </c>
      <c r="C397" s="51">
        <v>45262300</v>
      </c>
      <c r="D397" s="52">
        <v>4500</v>
      </c>
      <c r="E397" s="52">
        <v>5625</v>
      </c>
      <c r="F397" s="30" t="s">
        <v>7</v>
      </c>
      <c r="G397" s="30" t="s">
        <v>6</v>
      </c>
      <c r="H397" s="30" t="s">
        <v>5</v>
      </c>
      <c r="I397" s="53" t="s">
        <v>4</v>
      </c>
      <c r="J397" s="30" t="s">
        <v>20</v>
      </c>
      <c r="K397" s="30" t="s">
        <v>574</v>
      </c>
    </row>
    <row r="398" spans="1:11" s="4" customFormat="1" ht="63" x14ac:dyDescent="0.25">
      <c r="A398" s="153" t="s">
        <v>575</v>
      </c>
      <c r="B398" s="431" t="s">
        <v>605</v>
      </c>
      <c r="C398" s="51">
        <v>71247000</v>
      </c>
      <c r="D398" s="52">
        <v>5000</v>
      </c>
      <c r="E398" s="52">
        <v>6250</v>
      </c>
      <c r="F398" s="30" t="s">
        <v>7</v>
      </c>
      <c r="G398" s="30" t="s">
        <v>6</v>
      </c>
      <c r="H398" s="30" t="s">
        <v>5</v>
      </c>
      <c r="I398" s="53" t="s">
        <v>4</v>
      </c>
      <c r="J398" s="30" t="s">
        <v>113</v>
      </c>
      <c r="K398" s="30" t="s">
        <v>576</v>
      </c>
    </row>
    <row r="399" spans="1:11" s="4" customFormat="1" ht="63" x14ac:dyDescent="0.25">
      <c r="A399" s="153" t="s">
        <v>606</v>
      </c>
      <c r="B399" s="431" t="s">
        <v>607</v>
      </c>
      <c r="C399" s="51">
        <v>60100000</v>
      </c>
      <c r="D399" s="52">
        <v>100320</v>
      </c>
      <c r="E399" s="52">
        <v>125400</v>
      </c>
      <c r="F399" s="30" t="s">
        <v>32</v>
      </c>
      <c r="G399" s="30" t="s">
        <v>6</v>
      </c>
      <c r="H399" s="30" t="s">
        <v>5</v>
      </c>
      <c r="I399" s="53" t="s">
        <v>4</v>
      </c>
      <c r="J399" s="30" t="s">
        <v>113</v>
      </c>
      <c r="K399" s="175" t="s">
        <v>608</v>
      </c>
    </row>
    <row r="400" spans="1:11" s="4" customFormat="1" ht="31.5" x14ac:dyDescent="0.25">
      <c r="A400" s="153" t="s">
        <v>618</v>
      </c>
      <c r="B400" s="431"/>
      <c r="C400" s="51"/>
      <c r="D400" s="52"/>
      <c r="E400" s="52"/>
      <c r="F400" s="30"/>
      <c r="G400" s="30"/>
      <c r="H400" s="30"/>
      <c r="I400" s="53"/>
      <c r="J400" s="30"/>
      <c r="K400" s="30" t="s">
        <v>624</v>
      </c>
    </row>
    <row r="401" spans="1:11" s="4" customFormat="1" ht="47.25" x14ac:dyDescent="0.25">
      <c r="A401" s="153" t="s">
        <v>609</v>
      </c>
      <c r="B401" s="431" t="s">
        <v>610</v>
      </c>
      <c r="C401" s="51">
        <v>45333000</v>
      </c>
      <c r="D401" s="52">
        <v>80000</v>
      </c>
      <c r="E401" s="52">
        <v>100000</v>
      </c>
      <c r="F401" s="30" t="s">
        <v>32</v>
      </c>
      <c r="G401" s="30" t="s">
        <v>6</v>
      </c>
      <c r="H401" s="30" t="s">
        <v>5</v>
      </c>
      <c r="I401" s="53" t="s">
        <v>4</v>
      </c>
      <c r="J401" s="30" t="s">
        <v>113</v>
      </c>
      <c r="K401" s="30" t="s">
        <v>611</v>
      </c>
    </row>
    <row r="402" spans="1:11" s="4" customFormat="1" ht="47.25" x14ac:dyDescent="0.25">
      <c r="A402" s="153" t="s">
        <v>625</v>
      </c>
      <c r="B402" s="431" t="s">
        <v>626</v>
      </c>
      <c r="C402" s="51">
        <v>45421000</v>
      </c>
      <c r="D402" s="52">
        <v>9600</v>
      </c>
      <c r="E402" s="52">
        <v>12000</v>
      </c>
      <c r="F402" s="30" t="s">
        <v>7</v>
      </c>
      <c r="G402" s="30" t="s">
        <v>6</v>
      </c>
      <c r="H402" s="30" t="s">
        <v>5</v>
      </c>
      <c r="I402" s="53" t="s">
        <v>4</v>
      </c>
      <c r="J402" s="30" t="s">
        <v>113</v>
      </c>
      <c r="K402" s="30" t="s">
        <v>628</v>
      </c>
    </row>
    <row r="403" spans="1:11" s="4" customFormat="1" ht="47.25" x14ac:dyDescent="0.25">
      <c r="A403" s="153" t="s">
        <v>629</v>
      </c>
      <c r="B403" s="431" t="s">
        <v>636</v>
      </c>
      <c r="C403" s="51">
        <v>45400000</v>
      </c>
      <c r="D403" s="52">
        <v>17580</v>
      </c>
      <c r="E403" s="52">
        <v>21975</v>
      </c>
      <c r="F403" s="30" t="s">
        <v>7</v>
      </c>
      <c r="G403" s="30" t="s">
        <v>6</v>
      </c>
      <c r="H403" s="30" t="s">
        <v>5</v>
      </c>
      <c r="I403" s="53" t="s">
        <v>4</v>
      </c>
      <c r="J403" s="30" t="s">
        <v>113</v>
      </c>
      <c r="K403" s="30" t="s">
        <v>642</v>
      </c>
    </row>
    <row r="404" spans="1:11" s="4" customFormat="1" ht="47.25" x14ac:dyDescent="0.25">
      <c r="A404" s="153" t="s">
        <v>630</v>
      </c>
      <c r="B404" s="431" t="s">
        <v>637</v>
      </c>
      <c r="C404" s="51">
        <v>45421160</v>
      </c>
      <c r="D404" s="52">
        <v>5215.2</v>
      </c>
      <c r="E404" s="52">
        <v>6519</v>
      </c>
      <c r="F404" s="30" t="s">
        <v>7</v>
      </c>
      <c r="G404" s="30" t="s">
        <v>6</v>
      </c>
      <c r="H404" s="30" t="s">
        <v>5</v>
      </c>
      <c r="I404" s="53" t="s">
        <v>4</v>
      </c>
      <c r="J404" s="30" t="s">
        <v>113</v>
      </c>
      <c r="K404" s="30" t="s">
        <v>643</v>
      </c>
    </row>
    <row r="405" spans="1:11" s="4" customFormat="1" ht="63" x14ac:dyDescent="0.25">
      <c r="A405" s="153" t="s">
        <v>631</v>
      </c>
      <c r="B405" s="431" t="s">
        <v>638</v>
      </c>
      <c r="C405" s="51">
        <v>71247000</v>
      </c>
      <c r="D405" s="52">
        <v>3000</v>
      </c>
      <c r="E405" s="52">
        <v>3750</v>
      </c>
      <c r="F405" s="30" t="s">
        <v>7</v>
      </c>
      <c r="G405" s="30" t="s">
        <v>6</v>
      </c>
      <c r="H405" s="30" t="s">
        <v>5</v>
      </c>
      <c r="I405" s="53" t="s">
        <v>4</v>
      </c>
      <c r="J405" s="30" t="s">
        <v>113</v>
      </c>
      <c r="K405" s="30" t="s">
        <v>644</v>
      </c>
    </row>
    <row r="406" spans="1:11" s="4" customFormat="1" ht="47.25" x14ac:dyDescent="0.25">
      <c r="A406" s="238" t="s">
        <v>632</v>
      </c>
      <c r="B406" s="433" t="s">
        <v>657</v>
      </c>
      <c r="C406" s="124">
        <v>45330000</v>
      </c>
      <c r="D406" s="122">
        <v>4228</v>
      </c>
      <c r="E406" s="122">
        <v>5285</v>
      </c>
      <c r="F406" s="65" t="s">
        <v>7</v>
      </c>
      <c r="G406" s="65" t="s">
        <v>6</v>
      </c>
      <c r="H406" s="65" t="s">
        <v>5</v>
      </c>
      <c r="I406" s="123" t="s">
        <v>4</v>
      </c>
      <c r="J406" s="65" t="s">
        <v>117</v>
      </c>
      <c r="K406" s="65" t="s">
        <v>658</v>
      </c>
    </row>
    <row r="407" spans="1:11" s="4" customFormat="1" ht="47.25" x14ac:dyDescent="0.25">
      <c r="A407" s="153" t="s">
        <v>633</v>
      </c>
      <c r="B407" s="431" t="s">
        <v>639</v>
      </c>
      <c r="C407" s="51">
        <v>71242000</v>
      </c>
      <c r="D407" s="52">
        <v>5000</v>
      </c>
      <c r="E407" s="52">
        <v>6250</v>
      </c>
      <c r="F407" s="30" t="s">
        <v>7</v>
      </c>
      <c r="G407" s="30" t="s">
        <v>6</v>
      </c>
      <c r="H407" s="30" t="s">
        <v>5</v>
      </c>
      <c r="I407" s="53" t="s">
        <v>4</v>
      </c>
      <c r="J407" s="30" t="s">
        <v>113</v>
      </c>
      <c r="K407" s="30" t="s">
        <v>646</v>
      </c>
    </row>
    <row r="408" spans="1:11" s="4" customFormat="1" ht="47.25" x14ac:dyDescent="0.25">
      <c r="A408" s="153" t="s">
        <v>634</v>
      </c>
      <c r="B408" s="431" t="s">
        <v>640</v>
      </c>
      <c r="C408" s="51">
        <v>45232420</v>
      </c>
      <c r="D408" s="52">
        <v>19400</v>
      </c>
      <c r="E408" s="52">
        <v>24250</v>
      </c>
      <c r="F408" s="30" t="s">
        <v>7</v>
      </c>
      <c r="G408" s="30" t="s">
        <v>6</v>
      </c>
      <c r="H408" s="30" t="s">
        <v>5</v>
      </c>
      <c r="I408" s="53" t="s">
        <v>4</v>
      </c>
      <c r="J408" s="30" t="s">
        <v>117</v>
      </c>
      <c r="K408" s="30" t="s">
        <v>647</v>
      </c>
    </row>
    <row r="409" spans="1:11" s="4" customFormat="1" ht="47.25" x14ac:dyDescent="0.25">
      <c r="A409" s="153" t="s">
        <v>635</v>
      </c>
      <c r="B409" s="431" t="s">
        <v>641</v>
      </c>
      <c r="C409" s="51">
        <v>45421160</v>
      </c>
      <c r="D409" s="52">
        <v>6720</v>
      </c>
      <c r="E409" s="52">
        <v>8400</v>
      </c>
      <c r="F409" s="30" t="s">
        <v>7</v>
      </c>
      <c r="G409" s="30" t="s">
        <v>6</v>
      </c>
      <c r="H409" s="30" t="s">
        <v>5</v>
      </c>
      <c r="I409" s="53" t="s">
        <v>4</v>
      </c>
      <c r="J409" s="30" t="s">
        <v>113</v>
      </c>
      <c r="K409" s="30" t="s">
        <v>648</v>
      </c>
    </row>
    <row r="410" spans="1:11" s="4" customFormat="1" ht="47.25" x14ac:dyDescent="0.25">
      <c r="A410" s="153" t="s">
        <v>651</v>
      </c>
      <c r="B410" s="431" t="s">
        <v>706</v>
      </c>
      <c r="C410" s="51">
        <v>71320000</v>
      </c>
      <c r="D410" s="52">
        <v>5000</v>
      </c>
      <c r="E410" s="52">
        <v>6250</v>
      </c>
      <c r="F410" s="30" t="s">
        <v>7</v>
      </c>
      <c r="G410" s="30" t="s">
        <v>6</v>
      </c>
      <c r="H410" s="65" t="s">
        <v>5</v>
      </c>
      <c r="I410" s="53" t="s">
        <v>4</v>
      </c>
      <c r="J410" s="30" t="s">
        <v>117</v>
      </c>
      <c r="K410" s="30" t="s">
        <v>646</v>
      </c>
    </row>
    <row r="411" spans="1:11" s="4" customFormat="1" ht="47.25" x14ac:dyDescent="0.25">
      <c r="A411" s="153" t="s">
        <v>659</v>
      </c>
      <c r="B411" s="431" t="s">
        <v>665</v>
      </c>
      <c r="C411" s="51">
        <v>71355000</v>
      </c>
      <c r="D411" s="52">
        <v>7200</v>
      </c>
      <c r="E411" s="52">
        <v>9000</v>
      </c>
      <c r="F411" s="30" t="s">
        <v>7</v>
      </c>
      <c r="G411" s="30" t="s">
        <v>6</v>
      </c>
      <c r="H411" s="65" t="s">
        <v>5</v>
      </c>
      <c r="I411" s="53" t="s">
        <v>4</v>
      </c>
      <c r="J411" s="30" t="s">
        <v>117</v>
      </c>
      <c r="K411" s="30" t="s">
        <v>666</v>
      </c>
    </row>
    <row r="412" spans="1:11" s="4" customFormat="1" ht="47.25" x14ac:dyDescent="0.25">
      <c r="A412" s="153" t="s">
        <v>660</v>
      </c>
      <c r="B412" s="431" t="s">
        <v>661</v>
      </c>
      <c r="C412" s="51">
        <v>45421000</v>
      </c>
      <c r="D412" s="52">
        <v>3360</v>
      </c>
      <c r="E412" s="52">
        <v>4200</v>
      </c>
      <c r="F412" s="30" t="s">
        <v>7</v>
      </c>
      <c r="G412" s="30" t="s">
        <v>6</v>
      </c>
      <c r="H412" s="65" t="s">
        <v>5</v>
      </c>
      <c r="I412" s="53" t="s">
        <v>4</v>
      </c>
      <c r="J412" s="30" t="s">
        <v>117</v>
      </c>
      <c r="K412" s="30" t="s">
        <v>663</v>
      </c>
    </row>
    <row r="413" spans="1:11" s="4" customFormat="1" ht="47.25" x14ac:dyDescent="0.25">
      <c r="A413" s="153" t="s">
        <v>664</v>
      </c>
      <c r="B413" s="431" t="s">
        <v>662</v>
      </c>
      <c r="C413" s="51">
        <v>45421000</v>
      </c>
      <c r="D413" s="52">
        <v>3536</v>
      </c>
      <c r="E413" s="52">
        <v>4420</v>
      </c>
      <c r="F413" s="30" t="s">
        <v>7</v>
      </c>
      <c r="G413" s="30" t="s">
        <v>6</v>
      </c>
      <c r="H413" s="65" t="s">
        <v>5</v>
      </c>
      <c r="I413" s="53" t="s">
        <v>4</v>
      </c>
      <c r="J413" s="30" t="s">
        <v>117</v>
      </c>
      <c r="K413" s="30" t="s">
        <v>646</v>
      </c>
    </row>
    <row r="414" spans="1:11" s="4" customFormat="1" ht="47.25" x14ac:dyDescent="0.25">
      <c r="A414" s="153" t="s">
        <v>667</v>
      </c>
      <c r="B414" s="431" t="s">
        <v>668</v>
      </c>
      <c r="C414" s="51">
        <v>45232141</v>
      </c>
      <c r="D414" s="52">
        <v>150000</v>
      </c>
      <c r="E414" s="52">
        <v>187500</v>
      </c>
      <c r="F414" s="30" t="s">
        <v>32</v>
      </c>
      <c r="G414" s="30" t="s">
        <v>6</v>
      </c>
      <c r="H414" s="65" t="s">
        <v>5</v>
      </c>
      <c r="I414" s="53" t="s">
        <v>4</v>
      </c>
      <c r="J414" s="30" t="s">
        <v>117</v>
      </c>
      <c r="K414" s="30" t="s">
        <v>669</v>
      </c>
    </row>
    <row r="415" spans="1:11" s="4" customFormat="1" ht="47.25" x14ac:dyDescent="0.25">
      <c r="A415" s="153" t="s">
        <v>697</v>
      </c>
      <c r="B415" s="431" t="s">
        <v>718</v>
      </c>
      <c r="C415" s="51">
        <v>45262600</v>
      </c>
      <c r="D415" s="52">
        <v>19600</v>
      </c>
      <c r="E415" s="52">
        <v>24500</v>
      </c>
      <c r="F415" s="30" t="s">
        <v>7</v>
      </c>
      <c r="G415" s="30" t="s">
        <v>6</v>
      </c>
      <c r="H415" s="65" t="s">
        <v>5</v>
      </c>
      <c r="I415" s="53" t="s">
        <v>4</v>
      </c>
      <c r="J415" s="30" t="s">
        <v>54</v>
      </c>
      <c r="K415" s="30" t="s">
        <v>698</v>
      </c>
    </row>
    <row r="416" spans="1:11" s="4" customFormat="1" ht="47.25" x14ac:dyDescent="0.25">
      <c r="A416" s="153" t="s">
        <v>702</v>
      </c>
      <c r="B416" s="431" t="s">
        <v>703</v>
      </c>
      <c r="C416" s="51">
        <v>45232411</v>
      </c>
      <c r="D416" s="52">
        <v>5880</v>
      </c>
      <c r="E416" s="52">
        <v>7350</v>
      </c>
      <c r="F416" s="30" t="s">
        <v>7</v>
      </c>
      <c r="G416" s="30" t="s">
        <v>6</v>
      </c>
      <c r="H416" s="65" t="s">
        <v>5</v>
      </c>
      <c r="I416" s="53" t="s">
        <v>4</v>
      </c>
      <c r="J416" s="30" t="s">
        <v>113</v>
      </c>
      <c r="K416" s="30" t="s">
        <v>704</v>
      </c>
    </row>
    <row r="417" spans="1:11" s="4" customFormat="1" ht="47.25" x14ac:dyDescent="0.25">
      <c r="A417" s="373" t="s">
        <v>743</v>
      </c>
      <c r="B417" s="454" t="s">
        <v>746</v>
      </c>
      <c r="C417" s="364">
        <v>71242000</v>
      </c>
      <c r="D417" s="363">
        <v>15000</v>
      </c>
      <c r="E417" s="363">
        <v>18750</v>
      </c>
      <c r="F417" s="362" t="s">
        <v>7</v>
      </c>
      <c r="G417" s="362" t="s">
        <v>6</v>
      </c>
      <c r="H417" s="374" t="s">
        <v>5</v>
      </c>
      <c r="I417" s="365" t="s">
        <v>4</v>
      </c>
      <c r="J417" s="362" t="s">
        <v>54</v>
      </c>
      <c r="K417" s="362" t="s">
        <v>749</v>
      </c>
    </row>
    <row r="418" spans="1:11" s="4" customFormat="1" ht="47.25" x14ac:dyDescent="0.25">
      <c r="A418" s="373" t="s">
        <v>744</v>
      </c>
      <c r="B418" s="454" t="s">
        <v>747</v>
      </c>
      <c r="C418" s="364">
        <v>45432100</v>
      </c>
      <c r="D418" s="363">
        <v>19800</v>
      </c>
      <c r="E418" s="363">
        <v>24750</v>
      </c>
      <c r="F418" s="362" t="s">
        <v>7</v>
      </c>
      <c r="G418" s="362" t="s">
        <v>6</v>
      </c>
      <c r="H418" s="374" t="s">
        <v>5</v>
      </c>
      <c r="I418" s="365" t="s">
        <v>4</v>
      </c>
      <c r="J418" s="362" t="s">
        <v>54</v>
      </c>
      <c r="K418" s="362" t="s">
        <v>750</v>
      </c>
    </row>
    <row r="419" spans="1:11" s="4" customFormat="1" ht="47.25" x14ac:dyDescent="0.25">
      <c r="A419" s="373" t="s">
        <v>745</v>
      </c>
      <c r="B419" s="454" t="s">
        <v>748</v>
      </c>
      <c r="C419" s="364">
        <v>71314200</v>
      </c>
      <c r="D419" s="363">
        <v>45000</v>
      </c>
      <c r="E419" s="363">
        <v>56250</v>
      </c>
      <c r="F419" s="362" t="s">
        <v>32</v>
      </c>
      <c r="G419" s="362" t="s">
        <v>6</v>
      </c>
      <c r="H419" s="374" t="s">
        <v>5</v>
      </c>
      <c r="I419" s="365" t="s">
        <v>4</v>
      </c>
      <c r="J419" s="362" t="s">
        <v>54</v>
      </c>
      <c r="K419" s="362" t="s">
        <v>784</v>
      </c>
    </row>
    <row r="420" spans="1:11" s="4" customFormat="1" ht="47.25" x14ac:dyDescent="0.25">
      <c r="A420" s="373" t="s">
        <v>753</v>
      </c>
      <c r="B420" s="454" t="s">
        <v>755</v>
      </c>
      <c r="C420" s="364">
        <v>45000000</v>
      </c>
      <c r="D420" s="363">
        <v>397600</v>
      </c>
      <c r="E420" s="363">
        <v>497000</v>
      </c>
      <c r="F420" s="362" t="s">
        <v>32</v>
      </c>
      <c r="G420" s="362" t="s">
        <v>6</v>
      </c>
      <c r="H420" s="374" t="s">
        <v>5</v>
      </c>
      <c r="I420" s="365" t="s">
        <v>4</v>
      </c>
      <c r="J420" s="362" t="s">
        <v>54</v>
      </c>
      <c r="K420" s="362" t="s">
        <v>759</v>
      </c>
    </row>
    <row r="421" spans="1:11" s="4" customFormat="1" ht="47.25" x14ac:dyDescent="0.25">
      <c r="A421" s="373" t="s">
        <v>754</v>
      </c>
      <c r="B421" s="454" t="s">
        <v>758</v>
      </c>
      <c r="C421" s="364">
        <v>45261215</v>
      </c>
      <c r="D421" s="363">
        <f>SUM(D422+D423)</f>
        <v>46300</v>
      </c>
      <c r="E421" s="363">
        <f>SUM(E422+E423)</f>
        <v>46300</v>
      </c>
      <c r="F421" s="362" t="s">
        <v>7</v>
      </c>
      <c r="G421" s="362" t="s">
        <v>176</v>
      </c>
      <c r="H421" s="374" t="s">
        <v>5</v>
      </c>
      <c r="I421" s="365" t="s">
        <v>4</v>
      </c>
      <c r="J421" s="362" t="s">
        <v>54</v>
      </c>
      <c r="K421" s="362" t="s">
        <v>760</v>
      </c>
    </row>
    <row r="422" spans="1:11" s="4" customFormat="1" ht="31.5" customHeight="1" x14ac:dyDescent="0.25">
      <c r="A422" s="373"/>
      <c r="B422" s="454" t="s">
        <v>756</v>
      </c>
      <c r="C422" s="364"/>
      <c r="D422" s="363">
        <v>25700</v>
      </c>
      <c r="E422" s="363">
        <v>25700</v>
      </c>
      <c r="F422" s="362"/>
      <c r="G422" s="362"/>
      <c r="H422" s="374"/>
      <c r="I422" s="365"/>
      <c r="J422" s="362"/>
      <c r="K422" s="362"/>
    </row>
    <row r="423" spans="1:11" s="4" customFormat="1" ht="31.5" customHeight="1" x14ac:dyDescent="0.25">
      <c r="A423" s="373"/>
      <c r="B423" s="454" t="s">
        <v>757</v>
      </c>
      <c r="C423" s="364"/>
      <c r="D423" s="363">
        <v>20600</v>
      </c>
      <c r="E423" s="363">
        <v>20600</v>
      </c>
      <c r="F423" s="362"/>
      <c r="G423" s="362"/>
      <c r="H423" s="374"/>
      <c r="I423" s="365"/>
      <c r="J423" s="362"/>
      <c r="K423" s="362"/>
    </row>
    <row r="424" spans="1:11" s="4" customFormat="1" ht="47.25" x14ac:dyDescent="0.25">
      <c r="A424" s="373" t="s">
        <v>785</v>
      </c>
      <c r="B424" s="454" t="s">
        <v>796</v>
      </c>
      <c r="C424" s="364">
        <v>45421000</v>
      </c>
      <c r="D424" s="363">
        <v>4000</v>
      </c>
      <c r="E424" s="363">
        <v>5000</v>
      </c>
      <c r="F424" s="362" t="s">
        <v>7</v>
      </c>
      <c r="G424" s="362" t="s">
        <v>6</v>
      </c>
      <c r="H424" s="374" t="s">
        <v>5</v>
      </c>
      <c r="I424" s="365" t="s">
        <v>4</v>
      </c>
      <c r="J424" s="362" t="s">
        <v>54</v>
      </c>
      <c r="K424" s="362" t="s">
        <v>792</v>
      </c>
    </row>
    <row r="425" spans="1:11" s="4" customFormat="1" ht="47.25" x14ac:dyDescent="0.25">
      <c r="A425" s="373" t="s">
        <v>786</v>
      </c>
      <c r="B425" s="454" t="s">
        <v>789</v>
      </c>
      <c r="C425" s="364">
        <v>45421000</v>
      </c>
      <c r="D425" s="363">
        <v>9600</v>
      </c>
      <c r="E425" s="363">
        <v>12000</v>
      </c>
      <c r="F425" s="362" t="s">
        <v>7</v>
      </c>
      <c r="G425" s="362" t="s">
        <v>6</v>
      </c>
      <c r="H425" s="374" t="s">
        <v>5</v>
      </c>
      <c r="I425" s="365" t="s">
        <v>4</v>
      </c>
      <c r="J425" s="362" t="s">
        <v>54</v>
      </c>
      <c r="K425" s="362" t="s">
        <v>793</v>
      </c>
    </row>
    <row r="426" spans="1:11" s="4" customFormat="1" ht="47.25" x14ac:dyDescent="0.25">
      <c r="A426" s="373" t="s">
        <v>787</v>
      </c>
      <c r="B426" s="454" t="s">
        <v>790</v>
      </c>
      <c r="C426" s="364">
        <v>45421000</v>
      </c>
      <c r="D426" s="363">
        <v>14100</v>
      </c>
      <c r="E426" s="363">
        <v>17625</v>
      </c>
      <c r="F426" s="362" t="s">
        <v>7</v>
      </c>
      <c r="G426" s="362" t="s">
        <v>6</v>
      </c>
      <c r="H426" s="374" t="s">
        <v>5</v>
      </c>
      <c r="I426" s="365" t="s">
        <v>4</v>
      </c>
      <c r="J426" s="362" t="s">
        <v>54</v>
      </c>
      <c r="K426" s="362" t="s">
        <v>793</v>
      </c>
    </row>
    <row r="427" spans="1:11" s="4" customFormat="1" ht="47.25" x14ac:dyDescent="0.25">
      <c r="A427" s="373" t="s">
        <v>788</v>
      </c>
      <c r="B427" s="454" t="s">
        <v>791</v>
      </c>
      <c r="C427" s="364">
        <v>45421160</v>
      </c>
      <c r="D427" s="363">
        <v>6500</v>
      </c>
      <c r="E427" s="363">
        <v>8125</v>
      </c>
      <c r="F427" s="362" t="s">
        <v>7</v>
      </c>
      <c r="G427" s="362" t="s">
        <v>6</v>
      </c>
      <c r="H427" s="374" t="s">
        <v>5</v>
      </c>
      <c r="I427" s="365" t="s">
        <v>4</v>
      </c>
      <c r="J427" s="362" t="s">
        <v>54</v>
      </c>
      <c r="K427" s="362" t="s">
        <v>794</v>
      </c>
    </row>
    <row r="428" spans="1:11" s="4" customFormat="1" ht="47.25" x14ac:dyDescent="0.25">
      <c r="A428" s="373" t="s">
        <v>798</v>
      </c>
      <c r="B428" s="454" t="s">
        <v>799</v>
      </c>
      <c r="C428" s="364">
        <v>45262600</v>
      </c>
      <c r="D428" s="363">
        <v>19600</v>
      </c>
      <c r="E428" s="363">
        <v>24500</v>
      </c>
      <c r="F428" s="362" t="s">
        <v>7</v>
      </c>
      <c r="G428" s="362" t="s">
        <v>6</v>
      </c>
      <c r="H428" s="374" t="s">
        <v>5</v>
      </c>
      <c r="I428" s="365" t="s">
        <v>4</v>
      </c>
      <c r="J428" s="362" t="s">
        <v>124</v>
      </c>
      <c r="K428" s="362" t="s">
        <v>800</v>
      </c>
    </row>
    <row r="429" spans="1:11" s="4" customFormat="1" ht="47.25" x14ac:dyDescent="0.25">
      <c r="A429" s="373" t="s">
        <v>820</v>
      </c>
      <c r="B429" s="454" t="s">
        <v>821</v>
      </c>
      <c r="C429" s="364">
        <v>71242000</v>
      </c>
      <c r="D429" s="363">
        <v>8880</v>
      </c>
      <c r="E429" s="363">
        <v>11100</v>
      </c>
      <c r="F429" s="362" t="s">
        <v>7</v>
      </c>
      <c r="G429" s="362" t="s">
        <v>6</v>
      </c>
      <c r="H429" s="374" t="s">
        <v>5</v>
      </c>
      <c r="I429" s="365" t="s">
        <v>4</v>
      </c>
      <c r="J429" s="374" t="s">
        <v>124</v>
      </c>
      <c r="K429" s="374" t="s">
        <v>822</v>
      </c>
    </row>
    <row r="430" spans="1:11" s="4" customFormat="1" ht="47.25" x14ac:dyDescent="0.25">
      <c r="A430" s="373" t="s">
        <v>824</v>
      </c>
      <c r="B430" s="454" t="s">
        <v>829</v>
      </c>
      <c r="C430" s="364">
        <v>71242000</v>
      </c>
      <c r="D430" s="363">
        <v>15000</v>
      </c>
      <c r="E430" s="363">
        <v>18750</v>
      </c>
      <c r="F430" s="362" t="s">
        <v>7</v>
      </c>
      <c r="G430" s="362" t="s">
        <v>6</v>
      </c>
      <c r="H430" s="374" t="s">
        <v>5</v>
      </c>
      <c r="I430" s="365" t="s">
        <v>4</v>
      </c>
      <c r="J430" s="374" t="s">
        <v>124</v>
      </c>
      <c r="K430" s="374" t="s">
        <v>825</v>
      </c>
    </row>
    <row r="431" spans="1:11" s="4" customFormat="1" ht="47.25" x14ac:dyDescent="0.25">
      <c r="A431" s="373" t="s">
        <v>838</v>
      </c>
      <c r="B431" s="454" t="s">
        <v>839</v>
      </c>
      <c r="C431" s="364">
        <v>45111000</v>
      </c>
      <c r="D431" s="363">
        <v>6400</v>
      </c>
      <c r="E431" s="363">
        <v>8000</v>
      </c>
      <c r="F431" s="362" t="s">
        <v>7</v>
      </c>
      <c r="G431" s="362" t="s">
        <v>6</v>
      </c>
      <c r="H431" s="374" t="s">
        <v>5</v>
      </c>
      <c r="I431" s="365" t="s">
        <v>4</v>
      </c>
      <c r="J431" s="374" t="s">
        <v>124</v>
      </c>
      <c r="K431" s="374" t="s">
        <v>840</v>
      </c>
    </row>
    <row r="432" spans="1:11" s="4" customFormat="1" ht="47.25" x14ac:dyDescent="0.25">
      <c r="A432" s="373" t="s">
        <v>843</v>
      </c>
      <c r="B432" s="454" t="s">
        <v>844</v>
      </c>
      <c r="C432" s="364">
        <v>45333000</v>
      </c>
      <c r="D432" s="363">
        <v>110000</v>
      </c>
      <c r="E432" s="363">
        <v>137500</v>
      </c>
      <c r="F432" s="362" t="s">
        <v>32</v>
      </c>
      <c r="G432" s="362" t="s">
        <v>6</v>
      </c>
      <c r="H432" s="374" t="s">
        <v>5</v>
      </c>
      <c r="I432" s="365" t="s">
        <v>4</v>
      </c>
      <c r="J432" s="374" t="s">
        <v>124</v>
      </c>
      <c r="K432" s="374" t="s">
        <v>845</v>
      </c>
    </row>
    <row r="433" spans="1:11" s="4" customFormat="1" ht="47.25" x14ac:dyDescent="0.25">
      <c r="A433" s="373" t="s">
        <v>846</v>
      </c>
      <c r="B433" s="454" t="s">
        <v>854</v>
      </c>
      <c r="C433" s="364">
        <v>45400000</v>
      </c>
      <c r="D433" s="363">
        <f>SUM(D434:D439)</f>
        <v>172000</v>
      </c>
      <c r="E433" s="363">
        <f>SUM(E434:E439)</f>
        <v>215000</v>
      </c>
      <c r="F433" s="362" t="s">
        <v>32</v>
      </c>
      <c r="G433" s="362" t="s">
        <v>176</v>
      </c>
      <c r="H433" s="374" t="s">
        <v>5</v>
      </c>
      <c r="I433" s="365" t="s">
        <v>4</v>
      </c>
      <c r="J433" s="374" t="s">
        <v>240</v>
      </c>
      <c r="K433" s="374" t="s">
        <v>853</v>
      </c>
    </row>
    <row r="434" spans="1:11" s="4" customFormat="1" ht="31.5" customHeight="1" x14ac:dyDescent="0.25">
      <c r="A434" s="373"/>
      <c r="B434" s="454" t="s">
        <v>847</v>
      </c>
      <c r="C434" s="364"/>
      <c r="D434" s="363">
        <v>31000</v>
      </c>
      <c r="E434" s="363">
        <v>38750</v>
      </c>
      <c r="F434" s="362"/>
      <c r="G434" s="362"/>
      <c r="H434" s="374"/>
      <c r="I434" s="365"/>
      <c r="J434" s="374"/>
      <c r="K434" s="374"/>
    </row>
    <row r="435" spans="1:11" s="4" customFormat="1" ht="31.5" customHeight="1" x14ac:dyDescent="0.25">
      <c r="A435" s="373"/>
      <c r="B435" s="454" t="s">
        <v>848</v>
      </c>
      <c r="C435" s="364"/>
      <c r="D435" s="363">
        <v>35000</v>
      </c>
      <c r="E435" s="363">
        <v>43750</v>
      </c>
      <c r="F435" s="362"/>
      <c r="G435" s="362"/>
      <c r="H435" s="374"/>
      <c r="I435" s="365"/>
      <c r="J435" s="374"/>
      <c r="K435" s="374"/>
    </row>
    <row r="436" spans="1:11" s="4" customFormat="1" ht="31.5" customHeight="1" x14ac:dyDescent="0.25">
      <c r="A436" s="373"/>
      <c r="B436" s="454" t="s">
        <v>849</v>
      </c>
      <c r="C436" s="364"/>
      <c r="D436" s="363">
        <v>36000</v>
      </c>
      <c r="E436" s="363">
        <v>45000</v>
      </c>
      <c r="F436" s="362"/>
      <c r="G436" s="362"/>
      <c r="H436" s="374"/>
      <c r="I436" s="365"/>
      <c r="J436" s="374"/>
      <c r="K436" s="374"/>
    </row>
    <row r="437" spans="1:11" s="4" customFormat="1" ht="31.5" customHeight="1" x14ac:dyDescent="0.25">
      <c r="A437" s="373"/>
      <c r="B437" s="454" t="s">
        <v>850</v>
      </c>
      <c r="C437" s="364"/>
      <c r="D437" s="363">
        <v>25000</v>
      </c>
      <c r="E437" s="363">
        <v>31250</v>
      </c>
      <c r="F437" s="362"/>
      <c r="G437" s="362"/>
      <c r="H437" s="374"/>
      <c r="I437" s="365"/>
      <c r="J437" s="374"/>
      <c r="K437" s="374"/>
    </row>
    <row r="438" spans="1:11" s="4" customFormat="1" ht="31.5" customHeight="1" x14ac:dyDescent="0.25">
      <c r="A438" s="373"/>
      <c r="B438" s="454" t="s">
        <v>851</v>
      </c>
      <c r="C438" s="364"/>
      <c r="D438" s="363">
        <v>20000</v>
      </c>
      <c r="E438" s="363">
        <v>25000</v>
      </c>
      <c r="F438" s="362"/>
      <c r="G438" s="362"/>
      <c r="H438" s="374"/>
      <c r="I438" s="365"/>
      <c r="J438" s="374"/>
      <c r="K438" s="374"/>
    </row>
    <row r="439" spans="1:11" s="4" customFormat="1" ht="31.5" customHeight="1" x14ac:dyDescent="0.25">
      <c r="A439" s="373"/>
      <c r="B439" s="454" t="s">
        <v>852</v>
      </c>
      <c r="C439" s="364"/>
      <c r="D439" s="363">
        <v>25000</v>
      </c>
      <c r="E439" s="363">
        <v>31250</v>
      </c>
      <c r="F439" s="362"/>
      <c r="G439" s="362"/>
      <c r="H439" s="374"/>
      <c r="I439" s="365"/>
      <c r="J439" s="374"/>
      <c r="K439" s="374"/>
    </row>
    <row r="440" spans="1:11" s="4" customFormat="1" ht="47.25" x14ac:dyDescent="0.25">
      <c r="A440" s="373" t="s">
        <v>865</v>
      </c>
      <c r="B440" s="454" t="s">
        <v>866</v>
      </c>
      <c r="C440" s="364">
        <v>71242000</v>
      </c>
      <c r="D440" s="363">
        <v>16000</v>
      </c>
      <c r="E440" s="363">
        <v>20000</v>
      </c>
      <c r="F440" s="362" t="s">
        <v>7</v>
      </c>
      <c r="G440" s="362" t="s">
        <v>6</v>
      </c>
      <c r="H440" s="374" t="s">
        <v>5</v>
      </c>
      <c r="I440" s="365" t="s">
        <v>4</v>
      </c>
      <c r="J440" s="374" t="s">
        <v>240</v>
      </c>
      <c r="K440" s="374" t="s">
        <v>867</v>
      </c>
    </row>
    <row r="441" spans="1:11" s="4" customFormat="1" ht="47.25" x14ac:dyDescent="0.25">
      <c r="A441" s="373" t="s">
        <v>875</v>
      </c>
      <c r="B441" s="454" t="s">
        <v>917</v>
      </c>
      <c r="C441" s="364">
        <v>45111000</v>
      </c>
      <c r="D441" s="363">
        <v>18480</v>
      </c>
      <c r="E441" s="363">
        <v>23100</v>
      </c>
      <c r="F441" s="362" t="s">
        <v>7</v>
      </c>
      <c r="G441" s="362" t="s">
        <v>6</v>
      </c>
      <c r="H441" s="374" t="s">
        <v>5</v>
      </c>
      <c r="I441" s="365" t="s">
        <v>4</v>
      </c>
      <c r="J441" s="374" t="s">
        <v>240</v>
      </c>
      <c r="K441" s="374" t="s">
        <v>876</v>
      </c>
    </row>
    <row r="442" spans="1:11" s="4" customFormat="1" ht="47.25" x14ac:dyDescent="0.25">
      <c r="A442" s="373" t="s">
        <v>882</v>
      </c>
      <c r="B442" s="454" t="s">
        <v>883</v>
      </c>
      <c r="C442" s="364">
        <v>45351000</v>
      </c>
      <c r="D442" s="363">
        <v>60000</v>
      </c>
      <c r="E442" s="363">
        <v>75000</v>
      </c>
      <c r="F442" s="362" t="s">
        <v>7</v>
      </c>
      <c r="G442" s="362" t="s">
        <v>6</v>
      </c>
      <c r="H442" s="374" t="s">
        <v>5</v>
      </c>
      <c r="I442" s="365" t="s">
        <v>4</v>
      </c>
      <c r="J442" s="374" t="s">
        <v>240</v>
      </c>
      <c r="K442" s="374" t="s">
        <v>884</v>
      </c>
    </row>
    <row r="443" spans="1:11" s="4" customFormat="1" ht="47.25" x14ac:dyDescent="0.25">
      <c r="A443" s="373" t="s">
        <v>918</v>
      </c>
      <c r="B443" s="454" t="s">
        <v>920</v>
      </c>
      <c r="C443" s="364">
        <v>45232141</v>
      </c>
      <c r="D443" s="363">
        <v>6000</v>
      </c>
      <c r="E443" s="363">
        <v>7500</v>
      </c>
      <c r="F443" s="362" t="s">
        <v>7</v>
      </c>
      <c r="G443" s="362" t="s">
        <v>6</v>
      </c>
      <c r="H443" s="374" t="s">
        <v>5</v>
      </c>
      <c r="I443" s="365" t="s">
        <v>4</v>
      </c>
      <c r="J443" s="374" t="s">
        <v>240</v>
      </c>
      <c r="K443" s="374" t="s">
        <v>922</v>
      </c>
    </row>
    <row r="444" spans="1:11" s="4" customFormat="1" ht="47.25" x14ac:dyDescent="0.25">
      <c r="A444" s="373" t="s">
        <v>919</v>
      </c>
      <c r="B444" s="454" t="s">
        <v>921</v>
      </c>
      <c r="C444" s="364">
        <v>45000000</v>
      </c>
      <c r="D444" s="363">
        <v>397600</v>
      </c>
      <c r="E444" s="363">
        <v>497000</v>
      </c>
      <c r="F444" s="362" t="s">
        <v>32</v>
      </c>
      <c r="G444" s="362" t="s">
        <v>6</v>
      </c>
      <c r="H444" s="374" t="s">
        <v>5</v>
      </c>
      <c r="I444" s="365" t="s">
        <v>4</v>
      </c>
      <c r="J444" s="374" t="s">
        <v>240</v>
      </c>
      <c r="K444" s="374" t="s">
        <v>923</v>
      </c>
    </row>
    <row r="445" spans="1:11" s="3" customFormat="1" ht="24" customHeight="1" x14ac:dyDescent="0.25">
      <c r="A445" s="217" t="s">
        <v>1</v>
      </c>
      <c r="B445" s="340"/>
      <c r="C445" s="341"/>
      <c r="D445" s="342">
        <f>SUM(D361:D366,D368,D370:D375,D378:D381,D383:D389,D392:D421,D424:D433,D440:D444)</f>
        <v>5374403.2000000002</v>
      </c>
      <c r="E445" s="342">
        <f>SUM(E361:E366,E368,E370:E375,E378:E381,E383:E389,E392:E421,E424:E433,E440:E444)</f>
        <v>6706429</v>
      </c>
      <c r="F445" s="343"/>
      <c r="G445" s="343"/>
      <c r="H445" s="343"/>
      <c r="I445" s="344"/>
      <c r="J445" s="343"/>
      <c r="K445" s="345"/>
    </row>
    <row r="446" spans="1:11" s="2" customFormat="1" ht="24" customHeight="1" x14ac:dyDescent="0.25">
      <c r="A446" s="346" t="s">
        <v>0</v>
      </c>
      <c r="B446" s="347"/>
      <c r="C446" s="348"/>
      <c r="D446" s="349">
        <f>D22+D148+D186+D196+D256+D314+D358+D445</f>
        <v>20833340.16</v>
      </c>
      <c r="E446" s="349">
        <f>E22+E148+E186+E196+E256+E314+E358+E445</f>
        <v>25778945.129999999</v>
      </c>
      <c r="F446" s="350"/>
      <c r="G446" s="350"/>
      <c r="H446" s="350"/>
      <c r="I446" s="351"/>
      <c r="J446" s="350"/>
      <c r="K446" s="352"/>
    </row>
  </sheetData>
  <mergeCells count="12">
    <mergeCell ref="A253:K253"/>
    <mergeCell ref="A2:K2"/>
    <mergeCell ref="A3:J3"/>
    <mergeCell ref="J6:K6"/>
    <mergeCell ref="J7:K7"/>
    <mergeCell ref="J21:K21"/>
    <mergeCell ref="J24:K24"/>
    <mergeCell ref="J25:K25"/>
    <mergeCell ref="A74:K74"/>
    <mergeCell ref="A145:K145"/>
    <mergeCell ref="A206:K206"/>
    <mergeCell ref="A199:K199"/>
  </mergeCells>
  <printOptions horizontalCentered="1" verticalCentered="1"/>
  <pageMargins left="3.937007874015748E-2" right="0.23622047244094491" top="0.74803149606299213" bottom="0.74803149606299213" header="0.31496062992125984" footer="0.31496062992125984"/>
  <pageSetup paperSize="9" scale="66" fitToHeight="0" orientation="landscape" r:id="rId1"/>
  <headerFooter>
    <oddFooter>&amp;CStranica &amp;P</oddFooter>
  </headerFooter>
  <rowBreaks count="1" manualBreakCount="1">
    <brk id="46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III. izmj.i dop. PN 2024</vt:lpstr>
      <vt:lpstr>'III. izmj.i dop. PN 2024'!Print_Area</vt:lpstr>
      <vt:lpstr>'III. izmj.i dop. PN 2024'!Print_Titles</vt:lpstr>
    </vt:vector>
  </TitlesOfParts>
  <Company>Grad Rijeka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Perković Tamara</dc:creator>
  <cp:lastModifiedBy>Perković Tamara</cp:lastModifiedBy>
  <cp:lastPrinted>2024-09-04T08:35:42Z</cp:lastPrinted>
  <dcterms:created xsi:type="dcterms:W3CDTF">2024-01-22T07:24:41Z</dcterms:created>
  <dcterms:modified xsi:type="dcterms:W3CDTF">2024-09-04T08:41:24Z</dcterms:modified>
</cp:coreProperties>
</file>