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kovic_tamara\Downloads\"/>
    </mc:Choice>
  </mc:AlternateContent>
  <bookViews>
    <workbookView xWindow="0" yWindow="0" windowWidth="15360" windowHeight="7035"/>
  </bookViews>
  <sheets>
    <sheet name="IV. izmjene i dopune PN 2025" sheetId="2" r:id="rId1"/>
  </sheets>
  <definedNames>
    <definedName name="_xlnm.Print_Area" localSheetId="0">'IV. izmjene i dopune PN 2025'!$A$1:$K$593</definedName>
    <definedName name="_xlnm.Print_Titles" localSheetId="0">'IV. izmjene i dopune PN 2025'!$4:$5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7" i="2" l="1"/>
  <c r="D177" i="2"/>
  <c r="E412" i="2" l="1"/>
  <c r="D412" i="2"/>
  <c r="E467" i="2" l="1"/>
  <c r="D71" i="2" l="1"/>
  <c r="E43" i="2"/>
  <c r="D467" i="2"/>
  <c r="E577" i="2" l="1"/>
  <c r="D577" i="2"/>
  <c r="E303" i="2"/>
  <c r="D303" i="2"/>
  <c r="D268" i="2"/>
  <c r="E253" i="2"/>
  <c r="D253" i="2"/>
  <c r="E237" i="2"/>
  <c r="D237" i="2"/>
  <c r="E71" i="2"/>
  <c r="D43" i="2"/>
  <c r="E304" i="2" l="1"/>
  <c r="E268" i="2"/>
  <c r="E556" i="2" l="1"/>
  <c r="D556" i="2"/>
  <c r="E308" i="2" l="1"/>
  <c r="D308" i="2"/>
  <c r="E552" i="2" l="1"/>
  <c r="D552" i="2"/>
  <c r="E547" i="2"/>
  <c r="D547" i="2"/>
  <c r="E260" i="2" l="1"/>
  <c r="D260" i="2"/>
  <c r="E181" i="2" l="1"/>
  <c r="D181" i="2"/>
  <c r="E540" i="2" l="1"/>
  <c r="D540" i="2"/>
  <c r="E225" i="2" l="1"/>
  <c r="D225" i="2"/>
  <c r="E222" i="2" l="1"/>
  <c r="D222" i="2"/>
  <c r="E526" i="2" l="1"/>
  <c r="D526" i="2"/>
  <c r="E44" i="2" l="1"/>
  <c r="D44" i="2"/>
  <c r="D80" i="2" l="1"/>
  <c r="D183" i="2" l="1"/>
  <c r="D578" i="2" s="1"/>
  <c r="E240" i="2"/>
  <c r="D240" i="2"/>
  <c r="E206" i="2" l="1"/>
  <c r="D206" i="2"/>
  <c r="E200" i="2"/>
  <c r="D200" i="2"/>
  <c r="E493" i="2" l="1"/>
  <c r="D493" i="2"/>
  <c r="E193" i="2" l="1"/>
  <c r="D193" i="2"/>
  <c r="E186" i="2"/>
  <c r="D186" i="2"/>
  <c r="E80" i="2" l="1"/>
  <c r="E183" i="2" l="1"/>
  <c r="E578" i="2" s="1"/>
  <c r="D304" i="2"/>
  <c r="E307" i="2"/>
  <c r="D307" i="2"/>
</calcChain>
</file>

<file path=xl/sharedStrings.xml><?xml version="1.0" encoding="utf-8"?>
<sst xmlns="http://schemas.openxmlformats.org/spreadsheetml/2006/main" count="3366" uniqueCount="1196">
  <si>
    <t>Sveukupno:</t>
  </si>
  <si>
    <t>Upravni odjel za gradsku imovinu:</t>
  </si>
  <si>
    <t>Upravni odjel za poslove Gradonačelnika, Gradskog vijeća i mjesnu samoupravu:</t>
  </si>
  <si>
    <t>Upravni odjel za poslove Gradonačelnika, Gradskog vijeća i mjesnu samoupravu</t>
  </si>
  <si>
    <t>Upravni odjel za opće poslove:</t>
  </si>
  <si>
    <t>Upravni odjel za opće poslove</t>
  </si>
  <si>
    <t>Upravni odjel za odgoj i obrazovanje, kulturu, sport i mlade:</t>
  </si>
  <si>
    <t>Odsjek za odgoj, obrazovanje i mlade:</t>
  </si>
  <si>
    <t>Odsjek za odgoj, obrazovanje i mlade</t>
  </si>
  <si>
    <t>Upravni odjel za odgoj i obrazovanje, kulturu, sport i mlade</t>
  </si>
  <si>
    <t>Upravni odjel za gospodarstvo, razvoj, ekologiju i europske projekte:</t>
  </si>
  <si>
    <t>Upravni odjel za gospodarstvo, razvoj, ekologiju i europske projekte</t>
  </si>
  <si>
    <t>Upravni odjel za komunalni sustav i promet:</t>
  </si>
  <si>
    <t>Odsjek za zajedničku komunalnu djelatnost:</t>
  </si>
  <si>
    <t>Odsjek za zajedničku komunalnu djelatnost</t>
  </si>
  <si>
    <t>Odsjek za plan, razvoj i gradnju infrastrukture i promet:</t>
  </si>
  <si>
    <t>Odsjek za plan, razvoj i gradnju infrastrukture i promet</t>
  </si>
  <si>
    <t>Upravni odjel za komunalni sustav i promet</t>
  </si>
  <si>
    <t>1</t>
  </si>
  <si>
    <t xml:space="preserve">Planirano trajanje ugovora/okvirnog sporazuma </t>
  </si>
  <si>
    <t>Planirani početak postupka</t>
  </si>
  <si>
    <t xml:space="preserve">Financira li se ugovor ili okvirni sporazum iz fondova EU? </t>
  </si>
  <si>
    <t xml:space="preserve">Ugovor/ 
okvirni sporazum </t>
  </si>
  <si>
    <t>Predmet podijeljen na grupe</t>
  </si>
  <si>
    <t xml:space="preserve">Vrsta postupka nabave </t>
  </si>
  <si>
    <t>Planirana vrijednost nabave</t>
  </si>
  <si>
    <t>Procijenjena vrijednost nabave
(bez PDV-a)</t>
  </si>
  <si>
    <t>CPV oznaka</t>
  </si>
  <si>
    <t>Predmet nabave</t>
  </si>
  <si>
    <t>Upravni odjel/
Evidencijski broj nabave</t>
  </si>
  <si>
    <t>Odsjek za kulturu</t>
  </si>
  <si>
    <t>Odsjek za kulturu:</t>
  </si>
  <si>
    <t>Upravni odjel za zdravstvo, socijalnu zaštitu i unapređenje kvalitete života</t>
  </si>
  <si>
    <t>Upravni odjel za zdravstvo, socijalnu zaštitu i unapređenje kvalitete života:</t>
  </si>
  <si>
    <t>Upravni odjel za gradsku imovinu</t>
  </si>
  <si>
    <t>02-04-01/2025</t>
  </si>
  <si>
    <t>02-04-02/2025</t>
  </si>
  <si>
    <t>02-04-03/2025</t>
  </si>
  <si>
    <t>02-04-04/2025</t>
  </si>
  <si>
    <t>02-04-05/2025</t>
  </si>
  <si>
    <t>02-04-06/2025</t>
  </si>
  <si>
    <t>02-04-07/2025</t>
  </si>
  <si>
    <t>02-04-08/2025</t>
  </si>
  <si>
    <t>02-04-09/2025</t>
  </si>
  <si>
    <t>02-04-10/2025</t>
  </si>
  <si>
    <t>02-04-11/2025</t>
  </si>
  <si>
    <t>02-04-12/2025</t>
  </si>
  <si>
    <t>02-04-13/2025</t>
  </si>
  <si>
    <t>02-04-14/2025</t>
  </si>
  <si>
    <t>02-04-15/2025</t>
  </si>
  <si>
    <t>02-04-16/2025</t>
  </si>
  <si>
    <t>Održavanje autobusnih čekaonica, oznaka stajališta, city lighta, reklamnih stupova i plana grada, oglasnih površina za potrebe mjesnih odbora i ploča riječkih šetnica na području grada Rijeke</t>
  </si>
  <si>
    <t>Izrada, dobava i postava autobusne čekaonice na stajalištu Kvaternikova - pravac grad</t>
  </si>
  <si>
    <t>Nabava zastava za 2025. godinu</t>
  </si>
  <si>
    <t>Održavanje kamera na javnim površinama za 2025. godinu</t>
  </si>
  <si>
    <t>Postava video nadzora na različitim lokacijama na području mjesnih odbora grada Rijeke</t>
  </si>
  <si>
    <t>Stručni nadzor za radove na rekonstrukciji skate parka</t>
  </si>
  <si>
    <t>Održavanje i isticanje zastava u 2026. godini</t>
  </si>
  <si>
    <t>Nabava sprava za dječja igrališta za 2025. godinu</t>
  </si>
  <si>
    <t>Održavanje trgova i stubišta na području grada Rijeke za 2025. godinu</t>
  </si>
  <si>
    <t>Usluga stručnog i obračunskog nadzora na održavanju, proširenju i modernizaciji javne rasvjete</t>
  </si>
  <si>
    <t>Radovi iluminacije i dekoracije za Božićne i novogodišnje blagdane za 2025. godinu</t>
  </si>
  <si>
    <t>Najam dekoracije za božićne i novogodišnje blagdane</t>
  </si>
  <si>
    <t>JEDNOSTAVNA NABAVA</t>
  </si>
  <si>
    <t>OTVORENI MV</t>
  </si>
  <si>
    <t>OKVIRNI OTV VV</t>
  </si>
  <si>
    <t>09310000</t>
  </si>
  <si>
    <t>Ugovor</t>
  </si>
  <si>
    <t>Okvirni sporazum</t>
  </si>
  <si>
    <t>NE</t>
  </si>
  <si>
    <t>I.</t>
  </si>
  <si>
    <t>01.02.2025 - 31.12.2025</t>
  </si>
  <si>
    <t>IV.</t>
  </si>
  <si>
    <t>01.05.2025 - 31.08.2025</t>
  </si>
  <si>
    <t>15.03.2025 - 15.04.2025</t>
  </si>
  <si>
    <t>II.</t>
  </si>
  <si>
    <t>01.03.2025 - 31.12.2025</t>
  </si>
  <si>
    <t>VIII.</t>
  </si>
  <si>
    <t>15.10.2025 - 15.11.2025</t>
  </si>
  <si>
    <t>15.02.2025 - 30.04.2025</t>
  </si>
  <si>
    <t>XI.</t>
  </si>
  <si>
    <t>01.01.2026 - 31.12.2026</t>
  </si>
  <si>
    <t>01.03.2025 - 02.05.2025</t>
  </si>
  <si>
    <t>III.</t>
  </si>
  <si>
    <t>01.04.2025 - 31.12.2025</t>
  </si>
  <si>
    <t>VII.</t>
  </si>
  <si>
    <t>15.10.2025 - 31.01.2026</t>
  </si>
  <si>
    <t>01.09.2025 - 31.08.2027</t>
  </si>
  <si>
    <t>Ne</t>
  </si>
  <si>
    <t>Opskrba električnom energijom Grada Rijeke i proračunskih korisnika za razdoblje od dvije godine</t>
  </si>
  <si>
    <t>08-00-01/2025</t>
  </si>
  <si>
    <t>08-00-02/2025</t>
  </si>
  <si>
    <t>08-00-03/2025</t>
  </si>
  <si>
    <t>09-00-01/2025</t>
  </si>
  <si>
    <t>09-00-02/2025</t>
  </si>
  <si>
    <t>09-00-03/2025</t>
  </si>
  <si>
    <t>09-00-04/2025</t>
  </si>
  <si>
    <t>09-00-05/2025</t>
  </si>
  <si>
    <t>09-00-06/2025</t>
  </si>
  <si>
    <t>09-00-07/2025</t>
  </si>
  <si>
    <t>09-00-08/2025</t>
  </si>
  <si>
    <t>09-00-09/2025</t>
  </si>
  <si>
    <t>Usluga osiguranja zaposlenika Grad Rijeke i proračunskih korisnika Grada Rijeke od posljedica nesretnog slučaja</t>
  </si>
  <si>
    <t>Usluga osiguranja informatičke opreme</t>
  </si>
  <si>
    <t>Usluga ispitivanja instalacija, uređaja i opreme</t>
  </si>
  <si>
    <t>Održavanje i servisiranje vatrogasnih aparata</t>
  </si>
  <si>
    <t>Nabava odora i osobnih zaštitnih sredstava za djelatnike Grada Rijeke</t>
  </si>
  <si>
    <t>Nabava zaštitne obuće za djelatnike Grada Rijeke</t>
  </si>
  <si>
    <t>Nabava higijenskog materijala</t>
  </si>
  <si>
    <t>Usluga ispisa i kuvertiranja</t>
  </si>
  <si>
    <t>Održavanje i servisiranje vatrodojavnih sustava</t>
  </si>
  <si>
    <t>Nabava uredskog materijala</t>
  </si>
  <si>
    <t>Nabava polica za arhivu</t>
  </si>
  <si>
    <t>GRUPA II. Osiguranje imovine Rijeka sporta d.o.o.</t>
  </si>
  <si>
    <t>GRUPA I. Osiguranje imovine Grada Rijeke</t>
  </si>
  <si>
    <t>GRUPA III. Osiguranje plutajućeg objekta Galeb</t>
  </si>
  <si>
    <t xml:space="preserve">Usluge osiguranja imovine Grada Rijeke i imovine Rijeka sporta d.o.o. 
</t>
  </si>
  <si>
    <t>DA</t>
  </si>
  <si>
    <t>06.04.2026 - 05.04.2028</t>
  </si>
  <si>
    <t>X.</t>
  </si>
  <si>
    <t>01.04.2025 - 31.03.2026</t>
  </si>
  <si>
    <t>V.</t>
  </si>
  <si>
    <t>01.07.2025 - 30.06.2026</t>
  </si>
  <si>
    <t>01.03.2025 - 31.03.2025</t>
  </si>
  <si>
    <t>17-00-01/2025</t>
  </si>
  <si>
    <t xml:space="preserve">Usluga izrade geodetskih elaborata za potrebe provođenja promjena u katastru zemljišta i zemljišnoj knjizi
</t>
  </si>
  <si>
    <t>03.02.2025 - 03.02.2026</t>
  </si>
  <si>
    <t>17-00-02/2025</t>
  </si>
  <si>
    <t>17-00-03/2025</t>
  </si>
  <si>
    <t>17-00-04/2025</t>
  </si>
  <si>
    <t>17-00-05/2025</t>
  </si>
  <si>
    <t>17-00-06/2025</t>
  </si>
  <si>
    <t>17-00-07/2025</t>
  </si>
  <si>
    <t xml:space="preserve">Sanacija betonske podloge dvorišta Dječjeg doma "TIĆ"
</t>
  </si>
  <si>
    <t>Uređenje dijela okoliša DV Đurđice</t>
  </si>
  <si>
    <t>14.02.2025 - 15.03.2025</t>
  </si>
  <si>
    <t>02-04-17/2025</t>
  </si>
  <si>
    <t>02-04-18/2025</t>
  </si>
  <si>
    <t>02-04-19/2025</t>
  </si>
  <si>
    <t>02-04-20/2025</t>
  </si>
  <si>
    <t>Postavljanje i održavanje izložbenih panoa za 2026. godinu</t>
  </si>
  <si>
    <t>Održavanje ploča s nazivom ulica i kućnih brojeva, spomenika i ostali kamenarski radovi</t>
  </si>
  <si>
    <t>XII.</t>
  </si>
  <si>
    <t>01.01.2026 - 31.12.2029</t>
  </si>
  <si>
    <t>06-02-01/2025</t>
  </si>
  <si>
    <t>06-02-02/2025</t>
  </si>
  <si>
    <t>Uređenje spomen kosturnice palih boraca NOB-a na Trsatu</t>
  </si>
  <si>
    <t>01.05.2025 - 30.11.2025</t>
  </si>
  <si>
    <t>17-00-08/2025</t>
  </si>
  <si>
    <t>17-00-09/2025</t>
  </si>
  <si>
    <t>17-00-10/2025</t>
  </si>
  <si>
    <t>17-00-11/2025</t>
  </si>
  <si>
    <t>17-00-12/2025</t>
  </si>
  <si>
    <t>17-00-13/2025</t>
  </si>
  <si>
    <t>17-00-14/2025</t>
  </si>
  <si>
    <t>17-00-15/2025</t>
  </si>
  <si>
    <t>17-00-16/2025</t>
  </si>
  <si>
    <t xml:space="preserve">Radovi na plinskim instalacijama u poslovnom prostoru na adresi Kružna 12a
</t>
  </si>
  <si>
    <t xml:space="preserve">Demontaža ventilacije u poslovnom prostoru na adresi Zagrebačka 14 
</t>
  </si>
  <si>
    <t xml:space="preserve">Izrada projektne dokumentacije za zamjenu kotla OŠ SE Belvedere
</t>
  </si>
  <si>
    <t xml:space="preserve">Sanacija potpornog zida u okolišu stambene zgrade na adresi Luki 15 
</t>
  </si>
  <si>
    <t>Tehnička priprema</t>
  </si>
  <si>
    <t>17-00-17/2025</t>
  </si>
  <si>
    <t>17-00-18/2025</t>
  </si>
  <si>
    <t>17-00-19/2025</t>
  </si>
  <si>
    <t>17-00-20/2025</t>
  </si>
  <si>
    <t>17-00-21/2025</t>
  </si>
  <si>
    <t>17-00-22/2025</t>
  </si>
  <si>
    <t xml:space="preserve">Radovi na sanaciji sportske dvorane OŠ Nikola Tesla
</t>
  </si>
  <si>
    <t>22.01.2025 - 22.02.2025</t>
  </si>
  <si>
    <t>03.01.2025 - 31.12.2025</t>
  </si>
  <si>
    <t>10-00-01/2025</t>
  </si>
  <si>
    <t>Usluge tiskanja materijala</t>
  </si>
  <si>
    <t>15.01.2025 - 31.12.2025</t>
  </si>
  <si>
    <t>03-00-01/2025</t>
  </si>
  <si>
    <t>03-00-02/2025</t>
  </si>
  <si>
    <t>03-00-03/2025</t>
  </si>
  <si>
    <t>03-00-04/2025</t>
  </si>
  <si>
    <t>03-00-05/2025</t>
  </si>
  <si>
    <t>03-00-06/2025</t>
  </si>
  <si>
    <t>Radovi na energetskim obnovama objekata javne namjene u sklopu projekta "Pilot projekt - uređenje postojeće sportsko obrazovne zone Trsat"</t>
  </si>
  <si>
    <t>Grupa I. - Energetska obnova OŠ Trsat</t>
  </si>
  <si>
    <t>Grupa II. - Energetska obnova i rekonstrukcija Dvorane mladosti</t>
  </si>
  <si>
    <t>OTVORENI VV</t>
  </si>
  <si>
    <t>IX.</t>
  </si>
  <si>
    <t>01.12.2025 - 31.08.2026</t>
  </si>
  <si>
    <t>Da</t>
  </si>
  <si>
    <t>Radovi na uređenju javne površine sportsko - rekreacijske zone Trsat u sklopu projekta "Pilot projekt - uređenje postojeće sportsko obrazovne zone Trsat"</t>
  </si>
  <si>
    <t>01.03.2026 - 30.09.2026</t>
  </si>
  <si>
    <t>Usluga voditelja projekta gradnje za projekt "Pilot projekt - uređenje postojeće sportsko obrazovne zone Trsat"</t>
  </si>
  <si>
    <t>01.12.2025 - 30.09.2026</t>
  </si>
  <si>
    <t xml:space="preserve">Usluga stručnog nadzora i koordinatora II zaštite na radu za energetske obnove objekata javne namjene u sklopu projekta "Pilot projekt - uređenje postojeće sportsko obrazovne zone Trsat" </t>
  </si>
  <si>
    <t>Usluga projektantskog nadzora energetske obnove OŠ Trsat u sklopu projekta "Pilot projekt - uređenje postojeće sportsko obrazovne zone Trsat"</t>
  </si>
  <si>
    <t>Usluga projektantskog nadzora energetske obnove i rekonstrukcije Dvorane mladosti u sklopu projekta "Pilot projekt - uređenje postojeće sportsko obrazovne zone Trsat"</t>
  </si>
  <si>
    <t>01.12.2025 - 31.05.2026</t>
  </si>
  <si>
    <t>17-00-23/2025</t>
  </si>
  <si>
    <t xml:space="preserve">Izrada i ugradnja ALU stolarije u poslovnom prostoru na adresi Krešimirova 8
</t>
  </si>
  <si>
    <t xml:space="preserve">Izvođenje radova na zamjeni kotla u PPO Kvarner
</t>
  </si>
  <si>
    <t xml:space="preserve">Odštopavanje kanalizacije u objektima u vlasništvu Grada Rijeke
</t>
  </si>
  <si>
    <t>27.01.2025 - 16.02.2025</t>
  </si>
  <si>
    <t>22.01.2025 - 08.03.2025</t>
  </si>
  <si>
    <t>17.02.2025 - 03.04.2025</t>
  </si>
  <si>
    <t>17.03.2025 - 16.05.2025</t>
  </si>
  <si>
    <t>03.02.2025 - 20.03.2025</t>
  </si>
  <si>
    <t>17.02.2025 - 19.03.2025</t>
  </si>
  <si>
    <t>20.01.2025 - 21.03.2025</t>
  </si>
  <si>
    <t>10.02.2025 - 12.03.2025</t>
  </si>
  <si>
    <t>03.02.2025 - 04.04.2025</t>
  </si>
  <si>
    <t>01.02.2025 - 18.03.2025</t>
  </si>
  <si>
    <t>24.02.2025 - 26.03.2025</t>
  </si>
  <si>
    <t>15.02.2025 - 01.04.2025</t>
  </si>
  <si>
    <t>03.02.2025 - 10.02.2025</t>
  </si>
  <si>
    <t>16.03.2025 - 16.03.2026</t>
  </si>
  <si>
    <t>10-00-02/2025</t>
  </si>
  <si>
    <t>10-00-03/2025</t>
  </si>
  <si>
    <t>10-00-04/2025</t>
  </si>
  <si>
    <t>10-00-05/2025</t>
  </si>
  <si>
    <t>10-00-06/2025</t>
  </si>
  <si>
    <t>10-00-07/2025</t>
  </si>
  <si>
    <t>10-00-08/2025</t>
  </si>
  <si>
    <t>10-00-09/2025</t>
  </si>
  <si>
    <t>10-00-10/2025</t>
  </si>
  <si>
    <t>10-00-11/2025</t>
  </si>
  <si>
    <t>10-00-12/2025</t>
  </si>
  <si>
    <t>10-00-13/2025</t>
  </si>
  <si>
    <t>10-00-15/2025</t>
  </si>
  <si>
    <t>10-00-16/2025</t>
  </si>
  <si>
    <t>10-00-17/2025</t>
  </si>
  <si>
    <t>10-00-18/2025</t>
  </si>
  <si>
    <t>10-00-19/2025</t>
  </si>
  <si>
    <t>10-00-21/2025</t>
  </si>
  <si>
    <t>Restoranske usluge zatvorenog tipa (za potrebe protokola)</t>
  </si>
  <si>
    <t>Cvjetne dekoracije (dekoracija prostora, buketi za potrebe protokola, vijenci i sl.)</t>
  </si>
  <si>
    <t>Pića (za potrebe protokola i javnih manifestacija)</t>
  </si>
  <si>
    <t>Razni prehrambeni proizvodi (za potrebe protokola i javnih manifestacija)</t>
  </si>
  <si>
    <t>Hotelske usluge (za potrebe protokola)</t>
  </si>
  <si>
    <t>Restoranske usluge otvorenog tipa (za potrebe protokola)</t>
  </si>
  <si>
    <t>Usluge cateringa (za potrebe protokola)</t>
  </si>
  <si>
    <t>Usluge fotokopiranja i uvezivanja materijala</t>
  </si>
  <si>
    <t>Usluge prijevoza putnika</t>
  </si>
  <si>
    <t>Usluge poduke klizanja</t>
  </si>
  <si>
    <t>Usluga praćenja medija, selekcije, obrade i dostave medijskih objava i informacija</t>
  </si>
  <si>
    <t>Usluga promocije projekata i programa namijenjenih građanima Rijeke na društvenim mrežama Grada</t>
  </si>
  <si>
    <t>Knjigovodstvene usluge (za potrebe vijeća i predstavnika nacionalnih manjina za grad Rijeku)</t>
  </si>
  <si>
    <t>Najam kemijskih WC-a (za javne manifestacije u organizaciji Grada Rijeke)</t>
  </si>
  <si>
    <t>Najam šatora, pagoda i pivskih garnitura (za potrebe održavanja javnih manifestacija)</t>
  </si>
  <si>
    <t>Najam opreme za rasvjetu i ozvučenje prigodom javnih manifestacija</t>
  </si>
  <si>
    <t>Usluga najma aluminijskih krovnih konstrukcija prigodom održavanja javnih manifestacija</t>
  </si>
  <si>
    <t>03121000</t>
  </si>
  <si>
    <t>08.01.2025 - 31.12.2025</t>
  </si>
  <si>
    <t>10.01.2025 - 31.12.2025</t>
  </si>
  <si>
    <t>03.01.2025 - 01.01.2026</t>
  </si>
  <si>
    <t>05.01.2025 - 01.01.2026</t>
  </si>
  <si>
    <t>10.06.2025 - 30.06.2025</t>
  </si>
  <si>
    <t>15.11.2025 - 15.01.2026</t>
  </si>
  <si>
    <t>01.02.2025 - 01.01.2026</t>
  </si>
  <si>
    <t>01.02.2025 - 10.02.2025</t>
  </si>
  <si>
    <t>01.06.2025 - 01.01.2026</t>
  </si>
  <si>
    <t>Priprema i podjela obroka - Riječki karneval 2025.</t>
  </si>
  <si>
    <t xml:space="preserve">Radovi na stabilizaciji kamenog suhozida i terena u okućnici OŠ Škurinje 
</t>
  </si>
  <si>
    <t>20.01.2025 - 04.02.2025</t>
  </si>
  <si>
    <t>17-00-24/2025</t>
  </si>
  <si>
    <t>17-00-25/2025</t>
  </si>
  <si>
    <t>17-00-26/2025</t>
  </si>
  <si>
    <t>17-00-27/2025</t>
  </si>
  <si>
    <t>17-00-28/2025</t>
  </si>
  <si>
    <t>17-00-29/2025</t>
  </si>
  <si>
    <t xml:space="preserve">Izrada projektne dokumentacije za energetsku obnovu OŠ Vežica
</t>
  </si>
  <si>
    <t xml:space="preserve">Izrada projektne dokumentacije - glavnog projekta sa troškovnikom za zamjenu postojećih uređaja za grijanje i hlađenje zgrade Muzeja Grada Rijeke
</t>
  </si>
  <si>
    <t xml:space="preserve">Usluga energetskog certificiranja stambenih i poslovnih prostora u vlasništvu Grada Rijeke za 2026. godinu 
</t>
  </si>
  <si>
    <t xml:space="preserve">Usluga izrade procjembenih elaborata stambenih i poslovnih prostora te objekata javne namjene u 2026. godini
</t>
  </si>
  <si>
    <t xml:space="preserve">Usluga izrade dokumentacije potrebne za ozakonjenje nezakonito izgrađenih zgrada javne, poslovne i stambene namjene u 2026. godini
</t>
  </si>
  <si>
    <t xml:space="preserve">Obavljanje geodetskih usluga gruntovno - katastarske identifikacije objekata javne, poslovne i/ili stambene namjene u 2026. godini 
</t>
  </si>
  <si>
    <t>10.03.2025 - 10.05.2025</t>
  </si>
  <si>
    <t>27.01.2025 - 13.03.2025</t>
  </si>
  <si>
    <t>02.01.2026 - 31.12.2026</t>
  </si>
  <si>
    <t>02-04-21/2025</t>
  </si>
  <si>
    <t>01.10.2025 - 30.04.2026</t>
  </si>
  <si>
    <t>02-04-22/2025</t>
  </si>
  <si>
    <t>02-04-23/2025</t>
  </si>
  <si>
    <t>02-04-24/2025</t>
  </si>
  <si>
    <t>Održavanje plaža na području grada Rijeke za razdoblje od 4 godine</t>
  </si>
  <si>
    <t>Prioritetna sanacija na području grada Rijeke za 2025. godinu</t>
  </si>
  <si>
    <t>Uređenje sunčališta i staze na plaži Glavanovo u Rijeci</t>
  </si>
  <si>
    <t>OKVIRNI OTV MV</t>
  </si>
  <si>
    <t>02-04-25/2025</t>
  </si>
  <si>
    <t>Uređenje plaže Ružićevo</t>
  </si>
  <si>
    <t>02-04-26/2025</t>
  </si>
  <si>
    <t>02-04-27/2025</t>
  </si>
  <si>
    <t>Dohranjivanje plaža šljunkom za 2025. godinu</t>
  </si>
  <si>
    <t>Usluga organizacije festivala Melodije Istre i Kvarnera 2025</t>
  </si>
  <si>
    <t>Usluga organizacije konferencije Women`s Weekend 2025</t>
  </si>
  <si>
    <t>Usluga tiskanja "Službenih novina Grada Rijeke"</t>
  </si>
  <si>
    <t>10-00-24/2025</t>
  </si>
  <si>
    <t>10-00-25/2025</t>
  </si>
  <si>
    <t>Usluga prijepisa tonskog zapisa sa sjednica Gradskog vijeća Grada Rijeke</t>
  </si>
  <si>
    <t>Najam video zida za novogodišnji koncert</t>
  </si>
  <si>
    <t>Najam pozornice za održavanje javnih manifestacija</t>
  </si>
  <si>
    <t>02.12.2025 - 01.01.2026</t>
  </si>
  <si>
    <t>15.02.2025 - 01.01.2026</t>
  </si>
  <si>
    <t>10-00-14/2025</t>
  </si>
  <si>
    <t>10-00-22/2025</t>
  </si>
  <si>
    <t>Geodetske usluge za 2025. godinu</t>
  </si>
  <si>
    <t>Grupa I. - Tehnička priprema za postavu autobusne čekaonice na stajalištu Kvaternikova - pravac grad</t>
  </si>
  <si>
    <t>Grupa II. - Tehnička priprema za uređenje dječjeg igrališta na križanju ulica Miroslava Krleže i Tina Ujevića</t>
  </si>
  <si>
    <t>Grupa III. - Tehnička priprema za uređenje dječjeg igrališta u Ulici Markovići između kućnih brojeva 22 i 24</t>
  </si>
  <si>
    <t>Grupa IV. - Tehnička priprema za uređenja parka za pse u Parku Katice Mitel Katinke</t>
  </si>
  <si>
    <t>Grupa V. - Tehnička priprema za uređenje parka za pse u Ulici Antuna Barca istočno od kućnih brojeva 6, 6A i 6B</t>
  </si>
  <si>
    <t>Grupa VI. - Tehnička priprema za sanaciju zida na igralištu u Ulici Ivana Lenca zapadno od kućnog broja 28</t>
  </si>
  <si>
    <t>Održavanje hortikulture i uklanjanje otpada na pomorskom dobru od Pećina do Preluka</t>
  </si>
  <si>
    <t>Uređenja obalne šetnice s plažama Zapad: (dionica D) rekreacijska površina Preluk - obuhvat D1</t>
  </si>
  <si>
    <t xml:space="preserve">Izrada projekta vanjskog stubišta 
</t>
  </si>
  <si>
    <t>02-04-28/2025</t>
  </si>
  <si>
    <t>02-04-29/2025</t>
  </si>
  <si>
    <t>02-04-30/2025</t>
  </si>
  <si>
    <t>Održavanje riječkog akvatorija - čišćenje mora za vrijeme sezone kupanja za razdoblje od 4 godine</t>
  </si>
  <si>
    <t>OKVIRNI DPU</t>
  </si>
  <si>
    <t>01.07.2025 - 30.06.2027</t>
  </si>
  <si>
    <t>VI.</t>
  </si>
  <si>
    <t>Veterinarske usluge (veterinarsko - higijenski servis) na području grada Rijeke za razdoblje od 2 godine</t>
  </si>
  <si>
    <t>02-04-31/2025</t>
  </si>
  <si>
    <t>02-04-32/2025</t>
  </si>
  <si>
    <t>Održavanje klupa i dječjih sprava na području grada Rijeke za razdoblje od 4 godine</t>
  </si>
  <si>
    <t>Sadnja stabala na javnim zelenim površinama</t>
  </si>
  <si>
    <t>01.03.2025 - 31.05.2025</t>
  </si>
  <si>
    <t>02.01.2026 - 31.12.2029</t>
  </si>
  <si>
    <t>03-00-07/2025</t>
  </si>
  <si>
    <t>Nabava specijalizirane opreme za "Inkubator za kreativne tehnologija i IT industriju - Energana"</t>
  </si>
  <si>
    <t>Grupa I. Nabava opreme za Laboratorij za umjetnu inteligenciju i IOT opreme</t>
  </si>
  <si>
    <t>Grupa II. Nabava opreme za opremanje Foto/video studia</t>
  </si>
  <si>
    <t>Grupa III. Nabava opreme za opremanje Učionice za razvoj igara</t>
  </si>
  <si>
    <t>30.03.2025 - 30.05.2025</t>
  </si>
  <si>
    <t>03-00-08/2025</t>
  </si>
  <si>
    <t>Nabava usluga edukacija i mentorstva te usluga internacionalizacije MSP-ova u "Inkubatoru za kreativne tehnologija i IT industriju - Energana"</t>
  </si>
  <si>
    <t>Grupa I. Nabava usluga edukacija i mentorstva iz poduzetničkih vještina</t>
  </si>
  <si>
    <t>Grupa II. Nabava usluga edukacija i mentorstva iz IT-a, OIT-a i umjetne inteligencije</t>
  </si>
  <si>
    <t>Grupa IV. Nabava usluga edukacija i mentorstva za razvoj igara</t>
  </si>
  <si>
    <t>Grupa V. Nabava usluga internacionalizacije MSP-ova</t>
  </si>
  <si>
    <t>01.05.2025 - 01.07.2025</t>
  </si>
  <si>
    <t>03-00-09/2025</t>
  </si>
  <si>
    <t>Revizija projekta Inkubator za kreativne tehnologije i IT
industriju - Energana</t>
  </si>
  <si>
    <t>15.08.2025 - 30.09.2025</t>
  </si>
  <si>
    <t>11-00-01/2025</t>
  </si>
  <si>
    <t>11-00-02/2025</t>
  </si>
  <si>
    <t>11-00-03/2025</t>
  </si>
  <si>
    <t>11-00-04/2025</t>
  </si>
  <si>
    <t>11-00-05/2025</t>
  </si>
  <si>
    <t>11-00-06/2025</t>
  </si>
  <si>
    <t>11-00-07/2025</t>
  </si>
  <si>
    <t>11-00-08/2025</t>
  </si>
  <si>
    <t>11-00-09/2025</t>
  </si>
  <si>
    <t>11-00-10/2025</t>
  </si>
  <si>
    <t>11-00-11/2025</t>
  </si>
  <si>
    <t>11-00-12/2025</t>
  </si>
  <si>
    <t>11-00-13/2025</t>
  </si>
  <si>
    <t>11-00-14/2025</t>
  </si>
  <si>
    <t>11-00-15/2025</t>
  </si>
  <si>
    <t>11-00-16/2025</t>
  </si>
  <si>
    <t>11-00-17/2025</t>
  </si>
  <si>
    <t>11-00-18/2025</t>
  </si>
  <si>
    <t>11-00-19/2025</t>
  </si>
  <si>
    <t>11-00-20/2025</t>
  </si>
  <si>
    <t>11-00-21/2025</t>
  </si>
  <si>
    <t>11-00-22/2025</t>
  </si>
  <si>
    <t>11-00-23/2025</t>
  </si>
  <si>
    <t>11-00-24/2025</t>
  </si>
  <si>
    <t>11-00-25/2025</t>
  </si>
  <si>
    <t xml:space="preserve">Uključivanje u EKM Grada Rijeke - Galeb (bežični elektronički komunikacijski sustav)
</t>
  </si>
  <si>
    <t>Nabava softvera proizvođača Red Hat - Linux</t>
  </si>
  <si>
    <t>Nabava računala putem operativnog leasinga</t>
  </si>
  <si>
    <t>Nabava softvera proizvođača Microsoft (zajednička nabava s komunalnim društvima)</t>
  </si>
  <si>
    <t>Održavanje softvera Veeam Backup Enterprise Plus</t>
  </si>
  <si>
    <t>Nabava rabljenih monitora</t>
  </si>
  <si>
    <t>Nabava rješenja za nadzor pristupa informatičkoj infrastrukturi na 3 godine</t>
  </si>
  <si>
    <t>Najam uređaja i programa za upravljanje ispisom - okvirni sporazum na 4 godine</t>
  </si>
  <si>
    <t>Održavanje servisa u Intranetu za 2026.</t>
  </si>
  <si>
    <t>Održavanje MS SQL za 2026.</t>
  </si>
  <si>
    <t>Održavanje MS System center i patch za 2026.</t>
  </si>
  <si>
    <t>Održavanje podatkovnog centra (UPS, agregat, klimatizacija) Energana</t>
  </si>
  <si>
    <t>Nabava potrošnog informatičkog materijala za 2026.</t>
  </si>
  <si>
    <t>Održavanje centralnih preklopnika za 2026.</t>
  </si>
  <si>
    <t>Nabava antivirusnog softvera za 2026. (zajednička nabava s komunalnim društvima)</t>
  </si>
  <si>
    <t>Podrška u korištenju Trend Micro programskih paketa za 2026.</t>
  </si>
  <si>
    <t>Nabava obnove licence za Trend Vision One Email and Collaboration Security - Core</t>
  </si>
  <si>
    <t>Nabava obnove licence za Trend Micro Deep Discovery Inspector za 2026.</t>
  </si>
  <si>
    <t>02.06.2025 - 01.06.2027</t>
  </si>
  <si>
    <t>15.08.2025 - 14.08.2030</t>
  </si>
  <si>
    <t>15.11.2025 - 14.11.2030</t>
  </si>
  <si>
    <t>01.05.2025 - 30.04.2028</t>
  </si>
  <si>
    <t>20.07.2025 - 19.07.2026</t>
  </si>
  <si>
    <t>15.08.2025 - 30.11.2025</t>
  </si>
  <si>
    <t>01.11.2025 - 31.12.2025</t>
  </si>
  <si>
    <t>01.09.2025 - 31.08.2028</t>
  </si>
  <si>
    <t>01.10.2025 - 30.09.2029</t>
  </si>
  <si>
    <t>08.01.2026 - 07.01.2027</t>
  </si>
  <si>
    <t>15.01.2026 - 14.01.2027</t>
  </si>
  <si>
    <t>22.12.2025 - 21.12.2026</t>
  </si>
  <si>
    <t>Održavanje servisa u Internet Edge - u za 2026.</t>
  </si>
  <si>
    <t>02-04-33/2025</t>
  </si>
  <si>
    <t>01.11.2025 - 31.12.2028</t>
  </si>
  <si>
    <t>02-04-34/2025</t>
  </si>
  <si>
    <t>02-04-35/2025</t>
  </si>
  <si>
    <t>04-00-01/2025</t>
  </si>
  <si>
    <t>Usluga savjetovanja i provedbe istraživanja za potrebe Programa za mlade Grada Rijeke u 2026. godini</t>
  </si>
  <si>
    <t>03.03.2025 - 17.03.2025</t>
  </si>
  <si>
    <t>Geodetske usluge za upis cesta u zemljišne knjige za 2025. godinu</t>
  </si>
  <si>
    <t>Održavanje svih javnih površina za period 2025 - 2026</t>
  </si>
  <si>
    <t>01.11.2025 - 31.12.2026</t>
  </si>
  <si>
    <t>03-00-10/2025</t>
  </si>
  <si>
    <t>Akcijski plan provedbe strategije Zelene urbane obnove</t>
  </si>
  <si>
    <t>01.02.2024 - 30.06.2024</t>
  </si>
  <si>
    <t>11-00-26/2025</t>
  </si>
  <si>
    <t>11-00-27/2025</t>
  </si>
  <si>
    <t>Održavanje sustava ONTIS</t>
  </si>
  <si>
    <t>02-04-36/2025</t>
  </si>
  <si>
    <t>02-04-37/2025</t>
  </si>
  <si>
    <t>02-04-38/2025</t>
  </si>
  <si>
    <t>Održavanje javnih satova za razdoblje od 4 godine</t>
  </si>
  <si>
    <t>Privremeni priključci za potrebe održavanja raznih manifestacija za razdoblje od 4 godine</t>
  </si>
  <si>
    <t>02-01-01/2025</t>
  </si>
  <si>
    <t>02-01-02/2025</t>
  </si>
  <si>
    <t>02-01-03/2025</t>
  </si>
  <si>
    <t>02-01-04/2025</t>
  </si>
  <si>
    <t>02-01-05/2025</t>
  </si>
  <si>
    <t>02-01-06/2025</t>
  </si>
  <si>
    <t>02-01-07/2025</t>
  </si>
  <si>
    <t>02-01-08/2025</t>
  </si>
  <si>
    <t>Usluga stručnog nadzora i koordinatora zaštite na radu na Ulici planske oznake OU4-a faza II na Martinkovcu (zajednička nabava: Grad Rijeka, VIK, Energo)</t>
  </si>
  <si>
    <t>Izvođenje radova na izgradnji sabirne ulice SU XI - Čvor Pilepići - I faza (zajednička nabava: Grad Rijeka, VIK, HEP ODS)</t>
  </si>
  <si>
    <t>01.05.2025 - 01.05.2026</t>
  </si>
  <si>
    <t>01.03.2025 - 01.08.2025</t>
  </si>
  <si>
    <t>01.10.2025 - 01.06.2026</t>
  </si>
  <si>
    <t>15.02.2025 - 15.08.2025</t>
  </si>
  <si>
    <t>Održavanje pokretnih stepenica, muljnih pumpi, električnih instalacija u pothodniku Ivana Zajca, održavanje dizala i električnih instalacija u Ul. Ivana Pavla II i održavanje platformi za osobe s posebnim potrebama na plažnom pojasu u zoni kompleksa plivališta Kantrida i u parku Pomerio za razdoblje od 4 godine</t>
  </si>
  <si>
    <t>02-04-39/2025</t>
  </si>
  <si>
    <t>Održavanje fontana i slavina s pitkom vodom na području grada Rijeke za razdoblje od 4 godine</t>
  </si>
  <si>
    <t>06-02-03/2025</t>
  </si>
  <si>
    <t>06-02-04/2025</t>
  </si>
  <si>
    <t>Usluga stručnog nadzora nad radovima na adaptaciji prizemlja zgrade Filodrammatice - Projekt Povežimo se baštinom</t>
  </si>
  <si>
    <t>Usluga nabave izrade glavnog i izvedbenog projekta za obnovu i prenamjenu Teatrina</t>
  </si>
  <si>
    <t>20.01.2025 - 20.05.2025</t>
  </si>
  <si>
    <t>11-00-28/2025</t>
  </si>
  <si>
    <t>Upravljanje, održavanje i nadogradnja sustava besplatnog bežičnog pristupa internetu - okvirni sporazum na 4. godine</t>
  </si>
  <si>
    <t>01.03.2025 - 28.02.2029</t>
  </si>
  <si>
    <t>17-00-30/2025</t>
  </si>
  <si>
    <t>17-00-31/2025</t>
  </si>
  <si>
    <t>17-00-32/2025</t>
  </si>
  <si>
    <t>17-00-33/2025</t>
  </si>
  <si>
    <t>Dogradnja Dječjeg vrtića Sušak, PPO Galeb</t>
  </si>
  <si>
    <t>Uređenje okoliša vrtića u Kampusu</t>
  </si>
  <si>
    <t>Izvođenje radova na zamjeni kotla, plinske instalacije i ventilacije kuhinje u PPO Mlaka</t>
  </si>
  <si>
    <t>17.02.2025 - 17.05.2025</t>
  </si>
  <si>
    <t>15.04.2025 - 15.08.2025</t>
  </si>
  <si>
    <t>01.01.2025 - 31.12.2025</t>
  </si>
  <si>
    <t>03.02.2025 - 18.03.2025</t>
  </si>
  <si>
    <t>05-00-01/2025</t>
  </si>
  <si>
    <t>05-00-02/2025</t>
  </si>
  <si>
    <t>Nabava kombi vozila</t>
  </si>
  <si>
    <t>01.06.2025 - 31.12.2025</t>
  </si>
  <si>
    <t>01.03.2025 - 15.03.2025</t>
  </si>
  <si>
    <t>02-01-09/2025</t>
  </si>
  <si>
    <t>02-01-10/2025</t>
  </si>
  <si>
    <t>02-01-11/2025</t>
  </si>
  <si>
    <t>Usluga stručnog nadzora i koordinatora zaštite na radu na  izgradnji sabirne ulice SU XI - Čvor Pilepići - I faza (zajednička nabava: Grad Rijeka, VIK, HEP ODS)</t>
  </si>
  <si>
    <t>Grupa I. -  dostava obroka Pučke kuhinje na punktove</t>
  </si>
  <si>
    <t>Grupa II. -  dostava obroka Pučke kuhinje na kućnu adresu korisnika</t>
  </si>
  <si>
    <t>10-00-20/2025</t>
  </si>
  <si>
    <t>10-00-23/2025</t>
  </si>
  <si>
    <t>Radovi na održavanju objekata i uređaja na plažama (građevinsko - obrtnički radovi) za 2025. i 2026. godinu</t>
  </si>
  <si>
    <t>Pružanje usluga provođenja preventivne dezinsekcije, dezinfekcije i deratizacije na području grada Rijeke za razdoblje od 4 godine</t>
  </si>
  <si>
    <t>Grupa III. Nabava usluga edukacija i mentorstva iz foto/video područja</t>
  </si>
  <si>
    <t>Grupa ll. PPO Turnić</t>
  </si>
  <si>
    <t>Održavanje javnih sanitarnih čvorova s automatskim čišćenjem (inox WC-i) za period 2025 - 2028</t>
  </si>
  <si>
    <t>01.04.2025 - 30.06.2025</t>
  </si>
  <si>
    <t>01.05.2025 - 31.12.2026</t>
  </si>
  <si>
    <t>Dekoriranje grada za manifestacije 2025-2026</t>
  </si>
  <si>
    <t>01.03.2025 - 31.12.2028</t>
  </si>
  <si>
    <t>01.05.2025 - 31.12.2025</t>
  </si>
  <si>
    <t>01.02.2025 - 31.03.2025</t>
  </si>
  <si>
    <t>11-00-29/2025</t>
  </si>
  <si>
    <t>11-00-30/2025</t>
  </si>
  <si>
    <t>11-00-31/2025</t>
  </si>
  <si>
    <t>Najam sustava za javnu nabavu Grada Rijeke za 2025.</t>
  </si>
  <si>
    <t>Usluga održavanja i nadogradnje licenci za aplikacijski server Magic RIA za 2025.</t>
  </si>
  <si>
    <t>Usluga održavanja winGPS licenci i sustava s proširenim održavanjem</t>
  </si>
  <si>
    <t>PREG BEZ PRET OBJ MV</t>
  </si>
  <si>
    <t>20.01.2025 - 31.12.2025</t>
  </si>
  <si>
    <t>Nabava datacentra putem operativnog leasinga (zajednička nabava s komunalnim i trgovačkim društvima u vlasništvu Grada Rijeke)</t>
  </si>
  <si>
    <t>Zaštita hortikulture na području grada Rijeke u 2025. godini</t>
  </si>
  <si>
    <t>Održavanje WordPress platforme (rijeka.hr i mojarijeka.hr)</t>
  </si>
  <si>
    <t>Usluga stručnog nadzora i koordinatora zaštite na radu za vođenje radova na Ulici planske oznake OUVIa faza 2 na Martinkovcu  (zajednička nabava: Grad Rijeka, VIK, Energo)</t>
  </si>
  <si>
    <t>Nabava pripreme i dostave  obroka Pučke kuhinje za 2025. godinu</t>
  </si>
  <si>
    <t>Grupa l. PPO Krijesnica</t>
  </si>
  <si>
    <t>Izvođenje radova na Ulici planske oznake OU4a faza II na Martinkovcu (zajednička nabava: Grad Rijeka, VIK, Energo)</t>
  </si>
  <si>
    <t>Izvođenje radova na Ulici planske oznake OUVIa faza 2 na Martinkovcu (zajednička nabava: Grad Rijeka, VIK, Energo)</t>
  </si>
  <si>
    <t>Premještanje spomenika NOB-a na lokaciju Krnjevo - ponovljeni postupak</t>
  </si>
  <si>
    <t>Izgradnja širokopojasne gradske mreže - vlastiti projekti (svjetlovodna infrastruktura) - Uključivanje u EKM Grada Rijeke - Galeb</t>
  </si>
  <si>
    <t>Konzervatorsko restauratorski radovi u zgradi Palače šećera (Soba Fumi, soba šećera)</t>
  </si>
  <si>
    <t xml:space="preserve">Stolarski radovi u poslovnom prostoru na adresi Adamićeva 6a - IV. ponovljeni postupak
</t>
  </si>
  <si>
    <t xml:space="preserve">Sanacija drvene vanjske stolarije u zgradi - Dom za starije osobe Kantrida, U. I. Tomee 8 - Vll. ponovljeni postupak
</t>
  </si>
  <si>
    <t xml:space="preserve">Stolarski radovi u poslovnom prostoru na adresi Tizianova 5c - ll. ponovljeni postupak
</t>
  </si>
  <si>
    <t xml:space="preserve">I. izmjene i dopune           </t>
  </si>
  <si>
    <t>I. izmjene i dopune
02-04-40/2025</t>
  </si>
  <si>
    <t>Nabava raznih potrepština za Sv. Vid</t>
  </si>
  <si>
    <t>01.03.2025 - 30.05.2025</t>
  </si>
  <si>
    <t>05.01.2025 - 31.12.2025</t>
  </si>
  <si>
    <t>11.01.2025 - 31.12.2025</t>
  </si>
  <si>
    <t>Upravljanje, održavanje i nadogradnja sustava besplatnog bežičnog pristupa internetu</t>
  </si>
  <si>
    <t>Upravni odjel za urbanizam, prostorno uređenje i graditeljstvo</t>
  </si>
  <si>
    <t>Odsjek za urbanizam</t>
  </si>
  <si>
    <t>Odsjek za urbanizam:</t>
  </si>
  <si>
    <t>Upravni odjel za urbanizam, prostorno uređenje i graditeljstvo:</t>
  </si>
  <si>
    <t>Dekoriranje grada za manifestacije za 2026. godinu</t>
  </si>
  <si>
    <t>I. izmjene i dopune
01-01-01/2025</t>
  </si>
  <si>
    <t>01.06.2025 - 30.09.2025</t>
  </si>
  <si>
    <t>01.09.2025 - 31.12.2029</t>
  </si>
  <si>
    <t>01.11.2025 - 31.12.2027</t>
  </si>
  <si>
    <t>I. izmjene i dopune
06-02-05/2025</t>
  </si>
  <si>
    <t>I. izmjene i dopune
06-02-06/2025</t>
  </si>
  <si>
    <t>25.02.2025 - 25.03.2025</t>
  </si>
  <si>
    <t>I. izmjene i dopune
10-00-26/2025</t>
  </si>
  <si>
    <t>Usluga pripreme i podjele obroka za proslavu Badnjaka po Julijanskom kalendaru</t>
  </si>
  <si>
    <t>02.01.2025 - 06.01.2025</t>
  </si>
  <si>
    <t>I. izmjene i dopune
17-00-34/2025</t>
  </si>
  <si>
    <t>Izvođenje građevinskih radova održavanja i hitnih intervencija u zgradama i prostorima u samovlasništvu i većinskom vlasništvu Grada Rijeke na razdoblje od jedne godine (za 2025. godinu)</t>
  </si>
  <si>
    <t>17.02.2025 - 17.02.2026</t>
  </si>
  <si>
    <t>Rekonstrukcija plinske instalacije u poslovnom prostoru na adresi Pavla Ritera Vitezovića 11</t>
  </si>
  <si>
    <t>24.01.2025 - 04.02.2025</t>
  </si>
  <si>
    <t>I. izmjene i dopune
17-00-35/2025</t>
  </si>
  <si>
    <t>I. izmjene i dopune
17-00-36/2025</t>
  </si>
  <si>
    <t>Radovi na sanaciji prodora vode u stan na adresi Giordana Smolikara 1</t>
  </si>
  <si>
    <t>27.01.2025 - 10.02.2025</t>
  </si>
  <si>
    <t>I. izmjene i dopune
11-00-32/2025</t>
  </si>
  <si>
    <t>Održavanje softvera za prometno i komunalno redarstvo (ponovljeni postupak)</t>
  </si>
  <si>
    <t>01.04.2025 - 01.11.2025</t>
  </si>
  <si>
    <t>Održavanje i nadogradnja licenci za aplikacijski server Magic RIA za 2025.</t>
  </si>
  <si>
    <t>Održavanje winGPS licenci i sustava s proširenim održavanjem</t>
  </si>
  <si>
    <t>Usluga izrade sustava za izvještavanje o provedbi strateških dokumenata Grada Rijeke</t>
  </si>
  <si>
    <t>I. izmjene i dopune
03-00-11/2025</t>
  </si>
  <si>
    <t>01.02.2025 - 30.04.2025</t>
  </si>
  <si>
    <t>10.02.2025 - 01.01.2026</t>
  </si>
  <si>
    <t>I. izmjene i dopune
17-00-37/2025</t>
  </si>
  <si>
    <t>I. izmjene i dopune
17-00-38/2025</t>
  </si>
  <si>
    <t>Radovi na uređenju poslovnog prostora na adresi Trg Viktora Bubnja 1</t>
  </si>
  <si>
    <t>24.02.2025 - 24.03.2025</t>
  </si>
  <si>
    <t>I. izmjene i dopune
17-00-39/2025</t>
  </si>
  <si>
    <t>Premještanje spomenika NOB-a na lokaciju Krnjevo - drugi ponovljeni postupak</t>
  </si>
  <si>
    <t>Radovi na periodičkom servisu ventilacijskog sustava u Proizvodnom parku Torpedo, Riječka razvojna agencija Porin (ex Hala 14)</t>
  </si>
  <si>
    <t>14.02.2025 - 14.03.2025</t>
  </si>
  <si>
    <t>Uređenje okoliša DV Đurđice</t>
  </si>
  <si>
    <t>15.03.2025 - 15.06.2025</t>
  </si>
  <si>
    <t>17.02.2025 - 17.04.2025</t>
  </si>
  <si>
    <t>01.05.2025 - 30.10.2028</t>
  </si>
  <si>
    <t>I. izmjene i dopune
01-01-02/2025</t>
  </si>
  <si>
    <t>Tegalj plutajućeg objekta Galeb iz Kraljevice u Luka Rijeka</t>
  </si>
  <si>
    <t>10.02.2025 - 28.02.2025</t>
  </si>
  <si>
    <t>I. izmjene i dopune
01-01-03/2025</t>
  </si>
  <si>
    <t>Izrada arhitektonskog snimka postojećeg stanja kompleksa bazena Školjić</t>
  </si>
  <si>
    <t>Izrada prometne studije središnjeg područja grada Rijeke (zajednička nabava sa Hrvatskim cestama)</t>
  </si>
  <si>
    <t>DRUŠTVENE/
POSEBNE USLUGE</t>
  </si>
  <si>
    <t>I. izmjene i dopune
06-02-07/2025</t>
  </si>
  <si>
    <t>10.02.2025 - 02.03.2025</t>
  </si>
  <si>
    <t>I. izmjene i dopune
08-00-04/2025</t>
  </si>
  <si>
    <t>10.02.2025 - 10.02.2025</t>
  </si>
  <si>
    <t>20.02.2025 - 01.01.2026</t>
  </si>
  <si>
    <t>I. izmjene i dopune
17-00-40/2025</t>
  </si>
  <si>
    <t>I. izmjene i dopune
17-00-41/2025</t>
  </si>
  <si>
    <t>Odštopavanje kanalizacije u objektima u vlasništvu Grada Rijeke - ponovljeni postupak</t>
  </si>
  <si>
    <t>Usluge izrade procjembenih elaborata nekretnina - neuređenog i uređenog zemljišta u vlasništvu Grada Rijeke i Republike Hrvatske</t>
  </si>
  <si>
    <t>01.03.2025 - 28.02.2026</t>
  </si>
  <si>
    <t>I. izmjene i dopune
11-00-33/2025</t>
  </si>
  <si>
    <t>02.01.2025 - 31.01.2025</t>
  </si>
  <si>
    <t>I. izmjene i dopune
17-00-42/2025</t>
  </si>
  <si>
    <t>I. izmjene i dopune
17-00-43/2025</t>
  </si>
  <si>
    <t>Izravnavanje terena i postavljanje zaštite na dijelu zida u dvorcu Stara Sušica</t>
  </si>
  <si>
    <t>Radovi na zamjeni postojećeg dotrajalog čeličnog stubišta u praznom poslovnom prostoru na adresi Franje Račkoga 40B</t>
  </si>
  <si>
    <t>I. izmjene i dopune
01-01-04/2025</t>
  </si>
  <si>
    <t>Izrada prostorne studije dijela područja Turanj - Kostabela</t>
  </si>
  <si>
    <t>01.04.2025 - 01.06.2025</t>
  </si>
  <si>
    <t>I. izmjene i dopune
02-01-12/2025</t>
  </si>
  <si>
    <t>15.04.2025 - 15.10.2026</t>
  </si>
  <si>
    <t>I. izmjene i dopune
06-02-08/2025</t>
  </si>
  <si>
    <t>Usluga podrške održavanja i rekonfiguracije telefonske centrale u ustanovama za kulturu - Korzo 16</t>
  </si>
  <si>
    <t>14.03.2025 - 28.02.2026</t>
  </si>
  <si>
    <t>I. izmjene i dopune
17-00-44/2025</t>
  </si>
  <si>
    <t>Grupa l.  Stanovi broj 3 i broj 5, na adresi Stube Marka Remsa 32</t>
  </si>
  <si>
    <t>Grupa ll.  Stan broj 1, na adresi Budicinova 12</t>
  </si>
  <si>
    <t>Uređenje praznih stanova</t>
  </si>
  <si>
    <t>I. izmjene i dopune
05-00-03/2025</t>
  </si>
  <si>
    <t>I. izmjene i dopune
05-00-04/2025</t>
  </si>
  <si>
    <t>Održavanje i nadogradnja web stranica svejeok.hr i strit.fitness</t>
  </si>
  <si>
    <t>Oglašavanje na društvenim mrežama</t>
  </si>
  <si>
    <t>14.01.2025 - 31.12.2025</t>
  </si>
  <si>
    <t>15.04.2025 - 30.07.2025</t>
  </si>
  <si>
    <t>Izmjena i dopuna izvedbenog projekta izmještanja kolosijeka 16 na trgu Žabica u Rijeci</t>
  </si>
  <si>
    <t>I. izmjene i dopune
01-01-05/2025</t>
  </si>
  <si>
    <t>10.03.2025 - 24.03.2025</t>
  </si>
  <si>
    <t>I. izmjene i dopune
01-01-06/2025</t>
  </si>
  <si>
    <t>I. izmjene i dopune
01-01-07/2025</t>
  </si>
  <si>
    <t>I. izmjene i dopune
01-01-08/2025</t>
  </si>
  <si>
    <t>Geodetske usluge OŠ Zamet</t>
  </si>
  <si>
    <t>Arhitektonski snimak postojećeg stanja OŠ Zamet</t>
  </si>
  <si>
    <t>Projektna dokumentacija rekonstrukcije OŠ Zamet - 1. dio</t>
  </si>
  <si>
    <t>15.04.2025 - 15.05.2025</t>
  </si>
  <si>
    <t>15.09.2025 - 01.01.2026</t>
  </si>
  <si>
    <t>I. izmjene i dopune
01-01-09/2025</t>
  </si>
  <si>
    <t>I. izmjene i dopune
01-01-11/2025</t>
  </si>
  <si>
    <t>I. izmjene i dopune
01-01-12/2025</t>
  </si>
  <si>
    <t>15.04.2025 - 14.06.2025</t>
  </si>
  <si>
    <t>Prostorno programska studija sportskog područja Kantrida</t>
  </si>
  <si>
    <t>15.07.2025 - 15.11.2025</t>
  </si>
  <si>
    <t>Usluge savjetovanja procjene elemenata državne potpore</t>
  </si>
  <si>
    <t>15.03.2025 - 31.12.2025</t>
  </si>
  <si>
    <t>I. izmjene i dopune
01-01-13/2025</t>
  </si>
  <si>
    <t>I. izmjene i dopune
03-00-12/2025</t>
  </si>
  <si>
    <t xml:space="preserve">Grupa I.  Nabava namještaja </t>
  </si>
  <si>
    <t xml:space="preserve">Grupa III.  Opremanje mini kuhinje </t>
  </si>
  <si>
    <t>Nabava osnovne opreme za potrebe opremanja "Inkubatora za kreativne tehnologije i IT industriju - Energana" - ponovljeni postupak</t>
  </si>
  <si>
    <t>30.04.2025 - 20.07.2025</t>
  </si>
  <si>
    <t>I. izmjene i dopune
02-04-41/2025</t>
  </si>
  <si>
    <t>I. izmjene i dopune
02-04-42/2025</t>
  </si>
  <si>
    <t>Sanacija lokacija onečišćenih otpadom odbačenih u okoliš na području grada Rijeke</t>
  </si>
  <si>
    <t>Stručni nadzor nad uklanjanjem otpada odbačenog u okoliš</t>
  </si>
  <si>
    <t>18.04.2025 - 25.06.2025</t>
  </si>
  <si>
    <t>15.04.2025 - 15.12.2026</t>
  </si>
  <si>
    <t>I. izmjene i dopune
17-00-45/2025</t>
  </si>
  <si>
    <t>Usluge izrade procjembenih elaborata nekretnina - neuređenog i uređenog zemljišta u vlasništvu Grada Rijeke i Republike Hrvatske - ponovljeni postupak</t>
  </si>
  <si>
    <t>20.03.2025 - 19.03.2026</t>
  </si>
  <si>
    <t>Usluga izrade projektne dokumentacije za izgradnju prometnica na Trsatu: Sveučilišna Avenija - Faza 2a  i okolne prometnice - ponovljeni postupak</t>
  </si>
  <si>
    <t>I. izmjene i dopune
01-01-14/2025</t>
  </si>
  <si>
    <t>Izmjena i dopuna detaljnog plana uređenja područja stambenog naselja Trsat</t>
  </si>
  <si>
    <t>15.06.2025 - 31.12.2025</t>
  </si>
  <si>
    <t xml:space="preserve">Održavanje javnih sanitarnih čvorova s automatskim čišćenjem (inox WC-i) </t>
  </si>
  <si>
    <t xml:space="preserve">Održavanje svih javnih površina </t>
  </si>
  <si>
    <t>I. izmjene i dopune
05-00-05/2025</t>
  </si>
  <si>
    <t>Usluge organizacije manifestacije Art Molo Longo</t>
  </si>
  <si>
    <t>01.04.2025 - 30.04.2025</t>
  </si>
  <si>
    <t>17.03.2025 - 31.12.2025</t>
  </si>
  <si>
    <t>02.05.2025 - 01.05.2026</t>
  </si>
  <si>
    <t>I. izmjene i dopune
17-00-46/2025</t>
  </si>
  <si>
    <t>Energetska obnova OŠ Turnić, Rijeka</t>
  </si>
  <si>
    <t>I. izmjene i dopune
01-01-15/2025</t>
  </si>
  <si>
    <t>I. izmjene i dopune
01-01-16/2025</t>
  </si>
  <si>
    <t>I. izmjene i dopune
01-01-17/2025</t>
  </si>
  <si>
    <t>Postupak stavljanja izvan snage Odluke o detaljnom planu uređenja stambenog bloka Rujevica</t>
  </si>
  <si>
    <t>Usluga geodetskog snimka postojećeg stanja za Urbanistički plan uređenja područja Turanj - Kostabela</t>
  </si>
  <si>
    <t>Usluga geodetskog snimka postojećeg stanja za prostornu studiju dijela područja Turanj - Kostabela</t>
  </si>
  <si>
    <t>15.04.2025 - 15.12.2025</t>
  </si>
  <si>
    <t>01.10.2025 - 01.11.2025</t>
  </si>
  <si>
    <t>15.03.2025 - 01.04.2025</t>
  </si>
  <si>
    <t>Nabava radova na izvedbi i montaži pristupnog stubišta na brodu Galeb s pristupom za osobe s invaliditetom</t>
  </si>
  <si>
    <t>25.03.2025 - 30.04.2025</t>
  </si>
  <si>
    <t>Akcijski plan Zelene urbane obnove</t>
  </si>
  <si>
    <t>01.04.2025 - 01.08.2025</t>
  </si>
  <si>
    <t>I. izmjene i dopune
10-00-27/2025</t>
  </si>
  <si>
    <t>Usluga kreativne i tehničke koordinacije Humanitarnog karnevalskog gala partija</t>
  </si>
  <si>
    <t>14.01.2025 - 10.03.2025</t>
  </si>
  <si>
    <t>Izrada izmjene projektne dokumentacije za uređenje gradskog parka Gornja Vežica</t>
  </si>
  <si>
    <t>I. izmjene i dopune
17-00-47/2025</t>
  </si>
  <si>
    <t>Izrada projektne dokumentacije za sanaciju školske sportske dvorane u OŠ Nikola Tesla</t>
  </si>
  <si>
    <t>24.03.2025 - 24.04.2025</t>
  </si>
  <si>
    <t>I. izmjene i dopune
01-01-18/2025</t>
  </si>
  <si>
    <t>I. izmjene i dopune
01-01-19/2025</t>
  </si>
  <si>
    <t>Idejno rješenje garaže u ulici Vjenceslava Novaka</t>
  </si>
  <si>
    <t>Idejno rješenje garaže u ulici Ante Kovačića</t>
  </si>
  <si>
    <t>01.07.2025 - 01.10.2025</t>
  </si>
  <si>
    <t>I. izmjene i dopune
11-00-34/2025</t>
  </si>
  <si>
    <t>Održavanje i dorade informacijskog sustava Socijalne skrbi Grada Rijeke</t>
  </si>
  <si>
    <t>I. izmjene i dopune
01-01-20/2025</t>
  </si>
  <si>
    <t>I. izmjene i dopune
01-01-21/2025</t>
  </si>
  <si>
    <t>I. izmjene i dopune
01-01-22/2025</t>
  </si>
  <si>
    <t>I. izmjene i dopune
01-01-23/2025</t>
  </si>
  <si>
    <t>I. izmjene i dopune
01-01-24/2025</t>
  </si>
  <si>
    <t>Elaborat ocjene postojećeg stanja građevinske konstrukcije kompleksa bazena Školjić</t>
  </si>
  <si>
    <t>Geodetski snimak stvarnog stanja Parka Nikole Hosta</t>
  </si>
  <si>
    <t>Konzervatorsko krajobrazni elaborat Parka Nikole Hosta</t>
  </si>
  <si>
    <t>Izrada geodetskog snimka stvarnog stanja na Rujevici za potrebe izgradnje Centra za odgoj i obrazovanje i Centra za autizam</t>
  </si>
  <si>
    <t>01.10.2025 - 16.11.2025</t>
  </si>
  <si>
    <t>03.11.2025 - 03.03.2026</t>
  </si>
  <si>
    <t>26.03.2025 - 26.04.2025</t>
  </si>
  <si>
    <t>01.07.2025 - 29.10.2025</t>
  </si>
  <si>
    <t>28.04.2025 - 28.05.2025</t>
  </si>
  <si>
    <t>Konzervatorsko-restauratorska istraživanja i konzervatorski elaborat kompleksa bazena Školjić</t>
  </si>
  <si>
    <t>15.07.2025 - 01.11.2025</t>
  </si>
  <si>
    <t>Idejno rješenje garažne građevine u ulici Franje Belulovića</t>
  </si>
  <si>
    <t>15.04.2025 - 15.07.2025</t>
  </si>
  <si>
    <t>Idejno riješenje natkrivenog parkirališta u ulici Ratka Petrovića</t>
  </si>
  <si>
    <t>01.05.2025 - 01.08.2025</t>
  </si>
  <si>
    <t>17.03.2025 - 06.08.2025</t>
  </si>
  <si>
    <t>I. izmjene i dopune
09-00-10/2025</t>
  </si>
  <si>
    <t>Nabava uredskih stolica</t>
  </si>
  <si>
    <t>01.04.2025 - 31.05.2025</t>
  </si>
  <si>
    <t xml:space="preserve">Usluga izrade geodetskih elaborata za potrebe provođenja promjena u katastru zemljišta i zemljišnoj knjizi za 2025/2026. </t>
  </si>
  <si>
    <t>15.04.2025 - 15.04.2026</t>
  </si>
  <si>
    <t>20.04.2025 - 31.12.2025</t>
  </si>
  <si>
    <t>10.04.2025 - 31.12.2025</t>
  </si>
  <si>
    <t>I. izmjene i dopune
09-00-11/2025</t>
  </si>
  <si>
    <t>I. izmjene i dopune
09-00-12/2025</t>
  </si>
  <si>
    <t>Nabava uredskog namještaja</t>
  </si>
  <si>
    <t>Usluga čišćenja unutarnjih jedinica klima uređaja</t>
  </si>
  <si>
    <t>20.04.2025 - 20.06.2025</t>
  </si>
  <si>
    <t>I. izmjene i dopune
09-00-13/2025</t>
  </si>
  <si>
    <t>Dobava i ugradnja vatrodojavnih detektora</t>
  </si>
  <si>
    <t>24.03.2025 - 30.04.2025</t>
  </si>
  <si>
    <t>I. izmjene i dopune
06-02-09/2025</t>
  </si>
  <si>
    <t>I. izmjene i dopune
06-02-10/2025</t>
  </si>
  <si>
    <t>Usluga izrade konzervatorskog elaborata zgrade Teatrina u kompleksu Rikard Benčić</t>
  </si>
  <si>
    <t>Usluga izrade studije izvodljivosti sa analizom troškova i koristi za prijavu projekta Teatrino centar umjetnosti</t>
  </si>
  <si>
    <t>31.01.2025 - 30.06.2025</t>
  </si>
  <si>
    <t>I. izmjene i dopune
06-02-11/2025</t>
  </si>
  <si>
    <t>Usluga podrške održavanja i rekonfiguracije telefonske centrale u ustanovama za kulturu - Korzo 16 - ponovljeni postupak</t>
  </si>
  <si>
    <t>Usluga pripreme broda Galeb za stalni privez</t>
  </si>
  <si>
    <t>Osiguranje plutajućeg objekta Galeb u teglju - Dalmont Kraljevica - Luka Rijeka</t>
  </si>
  <si>
    <t>Održavanje informatičkog sustava za prometno i komunalno redarstvo u siječnju 2025.</t>
  </si>
  <si>
    <t>03.03.2025 - 01.04.2025</t>
  </si>
  <si>
    <t>15.07.2025 - 11.03.2026</t>
  </si>
  <si>
    <t>15.04.2025 - 01.11.2025</t>
  </si>
  <si>
    <r>
      <rPr>
        <b/>
        <sz val="12"/>
        <color theme="1"/>
        <rFont val="Calibri"/>
        <family val="2"/>
        <charset val="238"/>
      </rPr>
      <t>Brisano I. izmjenama i dopunama</t>
    </r>
    <r>
      <rPr>
        <strike/>
        <sz val="12"/>
        <color theme="1"/>
        <rFont val="Calibri"/>
        <family val="2"/>
        <charset val="238"/>
      </rPr>
      <t xml:space="preserve">
Nabava, montaža i programiranje komunikacijske opreme za potrebe Projekta besplatnog bežičnog Interneta Grada Rijeke - Proširenje područja pokrivenosti (Galeb)
</t>
    </r>
  </si>
  <si>
    <t>II. izmjene i dopune
03-00-13/2025</t>
  </si>
  <si>
    <t>15.05.2025 - 22.09.2025</t>
  </si>
  <si>
    <t>II. izmjene i dopune
17-00-48/2025</t>
  </si>
  <si>
    <t>Zamjena starih električnih kotlova s novim u PPO Bulevard</t>
  </si>
  <si>
    <t>04.04.2025 - 14.04.2025</t>
  </si>
  <si>
    <t>II. izmjene i dopune
03-00-14/2025</t>
  </si>
  <si>
    <t>Sanacija svoda i urušenih dijelova zida  u Inkubatoru za kreativne tehnologija i IT industriju - Energana</t>
  </si>
  <si>
    <t>14.04.2025 - 30.04.2025</t>
  </si>
  <si>
    <t>II. izmjene i dopune
10-00-28/2025</t>
  </si>
  <si>
    <t>Usluge prijevoda</t>
  </si>
  <si>
    <t>II. izmjene i dopune
11-00-35/2025</t>
  </si>
  <si>
    <t>Nadogradnja vatrozida nove generacije proizvođača Fortinet (zajednička nabava s komunalnim društvima)</t>
  </si>
  <si>
    <t>01.06.2025 - 31.05.2026</t>
  </si>
  <si>
    <t>II. izmjene i dopune
17-00-49/2025</t>
  </si>
  <si>
    <t>Radovi na uređenju poslovnog prostora na adresi Trg Viktora Bubnja 1 -  ponovljeni postupak</t>
  </si>
  <si>
    <t>24.04.2025 - 24.05.2025</t>
  </si>
  <si>
    <t>II. izmjene i dopune
17-00-50/2025</t>
  </si>
  <si>
    <t>Izrada čeličnog stubišta i galerije u praznom poslovnom prostoru na adresi Jadranski trg 4a</t>
  </si>
  <si>
    <t>II. izmjene i dopune
17-00-51/2025</t>
  </si>
  <si>
    <t>Usluga stručnog nadzora i koordinatora zaštite na radu nad dogradnjom Dječjeg vrtića Sušak, PPO Galeb</t>
  </si>
  <si>
    <t xml:space="preserve">II. izmjene i dopune           </t>
  </si>
  <si>
    <t>22.04.2025 - 21.05.2025</t>
  </si>
  <si>
    <t>Nabava i ugradnja klima uređaja</t>
  </si>
  <si>
    <t>01.05.2025 - 08.06.2025</t>
  </si>
  <si>
    <t>II. izmjene i dopune
09-00-14/2025</t>
  </si>
  <si>
    <t>17.04.2025 - 30.06.2025</t>
  </si>
  <si>
    <t>28.04.2025 - 28.12.2025</t>
  </si>
  <si>
    <t>01.05.2025 - 30.06.2025</t>
  </si>
  <si>
    <t>II. izmjene i dopune
17-00-52/2025</t>
  </si>
  <si>
    <t>Radovi na sanaciji umjetne trave vanjskog igrališta OŠ Gornja Vežica</t>
  </si>
  <si>
    <t>05.05.2025 - 25.05.2025</t>
  </si>
  <si>
    <t>05.05.2025 - 03.07.2025</t>
  </si>
  <si>
    <t>01.08.2025 - 30.11.2025</t>
  </si>
  <si>
    <t>25.04.2025 - 25.06.2025</t>
  </si>
  <si>
    <t>II. izmjene i dopune
02-04-43/2025</t>
  </si>
  <si>
    <t>Nabava sprava za dječja igrališta za 2025. godinu - ponovljeni postupak</t>
  </si>
  <si>
    <t>01.06.2025 - 01.08.2025</t>
  </si>
  <si>
    <t>II. izmjene i dopune
02-04-44/2025</t>
  </si>
  <si>
    <t>Održavanje plaža na području grada Rijeke za 2025. i 2026. godinu - ponovljeni postupak</t>
  </si>
  <si>
    <t>15.05.2025 - 31.12.2026</t>
  </si>
  <si>
    <t>Kamenorezački radovi za potrebe uklopa cestovnog rubnjaka i kamenog opločenja na Trgu 111. brigade hrvatske vojske i Trga Republike Hrvatske</t>
  </si>
  <si>
    <t>15.05.2025 - 01.06.2025</t>
  </si>
  <si>
    <t>01.07.2025 - 30.06.2029</t>
  </si>
  <si>
    <t>Prioritetna sanacija plaža na području grada Rijeke za 2025. godinu</t>
  </si>
  <si>
    <t>Nabava IKT i audiovizualne opreme, opreme za telekomunikaciju, videonadzor, sustav protuprovale i sustav kontrole pristupa te poslužiteljske i mrežne infrastrukture za potrebe opremanja "Inkubatora za kreativne tehnologija i IT industriju" - ponovljeni postupak</t>
  </si>
  <si>
    <t>Grupa II. Nabava opreme za telekomunikacije</t>
  </si>
  <si>
    <t>Grupa III. Nabava opreme za sigurnosne sustave</t>
  </si>
  <si>
    <t>15.05.2025 - 15.06.2025</t>
  </si>
  <si>
    <t>II. izmjene i dopune
06-02-12/2025</t>
  </si>
  <si>
    <t>10.04.2025 - 25.06.2025</t>
  </si>
  <si>
    <t>Usluga izrade projektne dokumentacije uređenja interijera i postava kulturno - turističkog posjetiteljskog centra u Rijeci</t>
  </si>
  <si>
    <t>II. izmjene i dopune
02-01-13/2025</t>
  </si>
  <si>
    <t>02.06.2025 - 31.07.2025</t>
  </si>
  <si>
    <t>Veterinarske usluge (veterinarsko - higijenski servis) na području grada Rijeke za razdoblje od 4 godine</t>
  </si>
  <si>
    <t>II. izmjene i dopune
17-00-53/2025</t>
  </si>
  <si>
    <t>Stručni nadzor nad radovima premještanja spomenika NOB-a na lokaciju Krnjevo</t>
  </si>
  <si>
    <t>10.05.2025 - 10.08.2025</t>
  </si>
  <si>
    <t>Uzorkovanje i analiza vode za ljudsku potrošnju na svim javnim slavinama</t>
  </si>
  <si>
    <t>22.05.2025 - 22.08.2025</t>
  </si>
  <si>
    <t>II. izmjene i dopune
11-00-36/2025</t>
  </si>
  <si>
    <t>II. izmjene i dopune
11-00-37/2025</t>
  </si>
  <si>
    <t>Godišnji najam licenci za AutoCAD</t>
  </si>
  <si>
    <t>01.08.2025 - 31.07.2026</t>
  </si>
  <si>
    <t>20.05.2025 - 20.08.2025</t>
  </si>
  <si>
    <t>01.06.2025 - 01.09.2025</t>
  </si>
  <si>
    <t>II. izmjene i dopune
11-00-38/2025</t>
  </si>
  <si>
    <t>Održavanje i nadogradnja webGIS aplikacijskog sustava za digitalnu evidenciju prostornih podataka i optimizaciju procesa upravljanja gradskom imovinom i infrastrukturom</t>
  </si>
  <si>
    <t>Nadogradnja dokumentacijskog sustava</t>
  </si>
  <si>
    <t>01.08.2025 - 31.12.2025</t>
  </si>
  <si>
    <t>01.09.2025 - 31.12.2025</t>
  </si>
  <si>
    <t>II. izmjene i dopune
06-02-13/2025</t>
  </si>
  <si>
    <t>Nabava radova na izvedbi i montaži pristupnog stubišta na brodu Galeb s pristupom za osobe s invaliditetom - ponovljeni postupak</t>
  </si>
  <si>
    <t>28.04.2025 - 07.07.2025</t>
  </si>
  <si>
    <t>II. izmjene i dopune
06-02-14/2025</t>
  </si>
  <si>
    <t>Nabava usluge priključenja totema "Citylight" na Mololongu na energetsku mrežu</t>
  </si>
  <si>
    <t>30.04.2025 - 30.05.2025</t>
  </si>
  <si>
    <t>II. izmjene i dopune
04-00-02/2025</t>
  </si>
  <si>
    <t>II. izmjene i dopune
02-04-45/2025</t>
  </si>
  <si>
    <t>II. izmjene i dopune
02-04-46/2025</t>
  </si>
  <si>
    <t>Opremanje dvorišta PPO Galeb (DV Sušak)</t>
  </si>
  <si>
    <t>III. izmjene i dopune
02-04-47/2025</t>
  </si>
  <si>
    <t>III. izmjene i dopune
02-04-48/2025</t>
  </si>
  <si>
    <t>III. izmjene i dopune
02-04-49/2025</t>
  </si>
  <si>
    <t>Uređenje dijela Agatićeve ulice</t>
  </si>
  <si>
    <t>Izrada konzervatorskog elaborata Park Heroja</t>
  </si>
  <si>
    <t>15.07.2025 - 01.09.2025</t>
  </si>
  <si>
    <t>01.07.2025 - 15.09.2025</t>
  </si>
  <si>
    <t>III. izmjene i dopune
06-02-15/2025</t>
  </si>
  <si>
    <t>Usluge angažmana članova posade za plutajući objekt RK PLO 39 Galeb</t>
  </si>
  <si>
    <t>III. izmjene i dopune
17-00-54/2025</t>
  </si>
  <si>
    <t>III. izmjene i dopune
17-00-55/2025</t>
  </si>
  <si>
    <t>III. izmjene i dopune
17-00-56/2025</t>
  </si>
  <si>
    <t>III. izmjene i dopune
17-00-57/2025</t>
  </si>
  <si>
    <t>III. izmjene i dopune
17-00-58/2025</t>
  </si>
  <si>
    <t>Stručni nadzor nad izvođenjem radova i koordinator zaštite na radu tijekom radova energetske obnove OŠ Turnić</t>
  </si>
  <si>
    <t>Projektantski nadzor nad izvođenjem radova energetske obnove za OŠ Turnić</t>
  </si>
  <si>
    <t>Servis i sanacija kvarova na tendama u PPO Mavrica</t>
  </si>
  <si>
    <t>Radovi na preinaci instalacije ventilacije na javnom objektu na adresi Ante Pilepića 1/A</t>
  </si>
  <si>
    <t>Grupa I. Meštrovićeva 28, stan broj 9</t>
  </si>
  <si>
    <t>Grupa ll. Vitomira Širole Paje 16, stan broj 61</t>
  </si>
  <si>
    <t xml:space="preserve">Radovi na uređenju stanova </t>
  </si>
  <si>
    <t>09.06.2025 - 07.08.2025</t>
  </si>
  <si>
    <t>19.05.2025 - 07.06.2025</t>
  </si>
  <si>
    <t xml:space="preserve">Pružanje usluga stručnog i obračunskog nadzora nad izvođenjem radova uređenja sunčališta i staze na plaži Glavanovo  </t>
  </si>
  <si>
    <t xml:space="preserve">III. izmjene i dopune           </t>
  </si>
  <si>
    <t>Odsjek za komunalno redarstvo</t>
  </si>
  <si>
    <t>Odsjek za komunalno redarstvo:</t>
  </si>
  <si>
    <t>III. izmjene i dopune
02-05-01/2025</t>
  </si>
  <si>
    <t>Usluga uklanjanja olupina na području grada Rijeke za 2025. godinu</t>
  </si>
  <si>
    <t>III. izmjene i dopune
01-01-25/2025</t>
  </si>
  <si>
    <t>25.06.2025 - 10.09.2025</t>
  </si>
  <si>
    <t>III. izmjene i dopune
04-00-03/2025</t>
  </si>
  <si>
    <t>Grupa l. - IT oprema</t>
  </si>
  <si>
    <t>Grupa ll. - Namještaj i opremanje prostorija u fukciji programa</t>
  </si>
  <si>
    <t>Grupa lll. - Alat za održavanje (za domara)</t>
  </si>
  <si>
    <t>Grupa lV. - Oprema kuhinje</t>
  </si>
  <si>
    <t>Grupa V. - Sustav tehničke zaštite</t>
  </si>
  <si>
    <t>III. izmjene i dopune
09-00-15/2025</t>
  </si>
  <si>
    <t>III. izmjene i dopune
09-00-16/2025</t>
  </si>
  <si>
    <t>Dobava i ugradnja protuprovalnog sustava</t>
  </si>
  <si>
    <t>Dobava i ugradnja vatrodojavne centrale i protuprovalnog sustava</t>
  </si>
  <si>
    <t>15.05.2025 - 30.06.2025</t>
  </si>
  <si>
    <t>Nabava cjelokupne opreme za novi dječji vrtić Fiume</t>
  </si>
  <si>
    <t>Nabava obnove i nadogradnje podrške proizvođača za programsko rješenje Veeam</t>
  </si>
  <si>
    <t>21.07.2025 - 26.12.2026</t>
  </si>
  <si>
    <t>Idejno rješenje garažne građevine u ulici Ratka Petrovića</t>
  </si>
  <si>
    <t>16.06.2025 - 31.07.2025</t>
  </si>
  <si>
    <t>III. izmjene i dopune
17-00-59/2025</t>
  </si>
  <si>
    <t>Izrada pješačke staze u PPO Kapljica</t>
  </si>
  <si>
    <t>12.06.2025 - 11.07.2025</t>
  </si>
  <si>
    <t>III. izmjene i dopune
02-04-50/2025</t>
  </si>
  <si>
    <t>Geodetski snimak stvarnog stanja - Park Heroja</t>
  </si>
  <si>
    <t>III. izmjene i dopune
02-04-51/2025</t>
  </si>
  <si>
    <t>Nabava 2 kombinirane sprave za veliku i manju djecu u parku Borik</t>
  </si>
  <si>
    <t>03.07.2025 - 15.09.2025</t>
  </si>
  <si>
    <t>21.07.2025 - 18.11.2025</t>
  </si>
  <si>
    <t>III. izmjene i dopune
02-04-52/2025</t>
  </si>
  <si>
    <t>III. izmjene i dopune
02-04-53/2025</t>
  </si>
  <si>
    <t>Radovi na osvjetljenju gradske ure</t>
  </si>
  <si>
    <t>15.09.2025 - 31.12.2025</t>
  </si>
  <si>
    <t>15.10.2025 - 31.12.2025</t>
  </si>
  <si>
    <t>Nabava i montaža multifunkcionalnog igrala u dvorištu PPO Galeb (DV Sušak)</t>
  </si>
  <si>
    <t>01.08.2025 - 01.09.2025</t>
  </si>
  <si>
    <t>Izvođenje konzervatorsko-restauratorskih radova na kamenoj plastici Spomen kosturnice palih boraca NOR-a (Trsat)</t>
  </si>
  <si>
    <t>01.07.2025 - 01.09.2025</t>
  </si>
  <si>
    <t>III. izmjene i dopune
06-02-16/2025</t>
  </si>
  <si>
    <t>III. izmjene i dopune
06-02-17/2025</t>
  </si>
  <si>
    <t>Radovi na adaptaciji prizemlja zgrade Filodrammatice temeljem projekta zajedničke oznake AO16_FDRM - Projekt povežimo se baštinom</t>
  </si>
  <si>
    <t>Završni stolarski radovi oko preklapanja radova restauracije i postava interijera na zaštićenom kulturnom dobru Z-2982 plutajućem objektu RK PLO 39 Galeb</t>
  </si>
  <si>
    <t>01.08.2025 - 01.12.2025</t>
  </si>
  <si>
    <t>03.06.2025 - 03.07.2025</t>
  </si>
  <si>
    <t>III. izmjene i dopune
10-00-29/2025</t>
  </si>
  <si>
    <t>III. izmjene i dopune
10-00-30/2025</t>
  </si>
  <si>
    <t>Usluga organizacije koncerta u sklopu međunarodne jedriličarske regate Fiumanka 2025.</t>
  </si>
  <si>
    <t>04.05.2025 - 30.06.2025</t>
  </si>
  <si>
    <t>III. izmjene i dopune
17-00-60/2025</t>
  </si>
  <si>
    <t>III. izmjene i dopune
17-00-61/2025</t>
  </si>
  <si>
    <t>III. izmjene i dopune
17-00-62/2025</t>
  </si>
  <si>
    <t>III. izmjene i dopune
17-00-63/2025</t>
  </si>
  <si>
    <t>III. izmjene i dopune
17-00-64/2025</t>
  </si>
  <si>
    <t>Izrada pješačke staze u PPO Kapljica - ponovljeni postupak</t>
  </si>
  <si>
    <t>30.06.2025 - 29.07.2025</t>
  </si>
  <si>
    <t>Postavljanje fotonaponske elektrane na objektima javne namjene</t>
  </si>
  <si>
    <t>Grupa I. PPO Zamet</t>
  </si>
  <si>
    <t>Grupa lI. OŠ Pehlin</t>
  </si>
  <si>
    <t>25.06.2025 - 15.12.2025</t>
  </si>
  <si>
    <t>Radovi na uređenju poslovnog prostora na adresi Trg Viktora Bubnja 1 - ll. ponovljeni postupak</t>
  </si>
  <si>
    <t>24.06.2025 - 24.07.2025</t>
  </si>
  <si>
    <t>Izrada elaborata procjene vrijednosti zakupnine i naknade za služnost po zonama i namjenama na zemljištu u vlasništvu Grada Rijeke radi izrade novog cjenika zemljišta</t>
  </si>
  <si>
    <t xml:space="preserve">Grupa ll. Vitomira Širole Paje 16, stan broj 61 </t>
  </si>
  <si>
    <t>25.06.2025 - 25.08.2025</t>
  </si>
  <si>
    <t>III. izmjene i dopune
03-00-15/2025</t>
  </si>
  <si>
    <t>Nabava usluge izrade poslovnih planova za korisnike 16. generacije Startup inkubatora Rijeka</t>
  </si>
  <si>
    <t>27.03.2025 - 16.06.2025</t>
  </si>
  <si>
    <t>Izvođenje konzervatorsko-restauratorskih radova na štukaturi i zidnom osliku u Zgradi bivše tvornice Rikard Benčić (Palača Šećerane, Muzej grada Rijeke)</t>
  </si>
  <si>
    <t>Knjige - protokolarni pokloni</t>
  </si>
  <si>
    <t>III. izmjene i dopune
05-00-06/2025</t>
  </si>
  <si>
    <t>III. izmjene i dopune
05-00-07/2025</t>
  </si>
  <si>
    <t>Obilježavanje Svjetskog dana sestrinstva</t>
  </si>
  <si>
    <t>Nabava i priprema prostornih podloga - projekt SEPORA</t>
  </si>
  <si>
    <t>15.05.2025 - 20.05.2025</t>
  </si>
  <si>
    <t>19.05.2025 - 19.07.2025</t>
  </si>
  <si>
    <t>Izrada projektne dokumentacije - glavnog projekta sa troškovnikom za zamjenu postojećih uređaja za grijanje i hlađenje zgrade Muzeja Grada Rijeke - ponovljeni postupak</t>
  </si>
  <si>
    <t>III. izmjene i dopune
04-00-04/2025</t>
  </si>
  <si>
    <t>Nabava i montaža multifunkcionalnog igrala u dvorištu PPO Galeb (DV Sušak) - ponovljeni postupak</t>
  </si>
  <si>
    <t>Najam webGIS aplikacijskog sustava Grada Rijeke uz uslugu osnovnog i proširenog održavanja</t>
  </si>
  <si>
    <t>14.07.2025 - 31.08.2025</t>
  </si>
  <si>
    <t>III. izmjene i dopune
02-04-54/2025</t>
  </si>
  <si>
    <t>Izrada projektne dokumentacije za sanaciju zida Milana Rustanbega</t>
  </si>
  <si>
    <t>01.09.2025 - 15.10.2025</t>
  </si>
  <si>
    <t>III. izmjene i dopune
05-00-08/2025</t>
  </si>
  <si>
    <t>Interaktivna ploča  za potrebe EU projekta SEPORA</t>
  </si>
  <si>
    <t>10.07.2025 - 30.09.2025</t>
  </si>
  <si>
    <t>Izvođenje radova na Ulici planske oznake OU4a faza II na Martinkovcu (zajednička nabava: Grad Rijeka, VIK, Energo, HEP-ODS)</t>
  </si>
  <si>
    <t>Izvođenje radova na Ulici planske oznake OUVIa faza 2 na Martinkovcu (Zajednička nabava: Grad Rijeka, VIK, Energo, HEP ODS)</t>
  </si>
  <si>
    <t>Usluga stručnog nadzora i koordinatora zaštite na radu na Ulici planske oznake OU4-a faza II na Martinkovcu (zajednička nabava: Grad Rijeka, VIK, Energo, HEP-ODS)</t>
  </si>
  <si>
    <t>01.09.2025 - 30.10.2025</t>
  </si>
  <si>
    <t>III. izmjene i dopune
17-00-65/2025</t>
  </si>
  <si>
    <t>Usluga energetskog certificiranja poslovnih prostora i objekata javne namjene (složeni sustavi) u vlasništvu Grada Rijeke za 2025. godinu</t>
  </si>
  <si>
    <t>01.08.2025 - 31.10.2025</t>
  </si>
  <si>
    <t>Radovi na uređenju stanova - ponovljeni postupak</t>
  </si>
  <si>
    <t>III. izmjene i dopune
17-00-66/2025</t>
  </si>
  <si>
    <t>28.07.2025 - 26.09.2025</t>
  </si>
  <si>
    <t xml:space="preserve">Radovi na uređenju stanova - ll. ponovljeni postupak  </t>
  </si>
  <si>
    <t>III. izmjene i dopune
10-00-31/2025</t>
  </si>
  <si>
    <t>Konzultantske i savjetodavne usluge</t>
  </si>
  <si>
    <t>07.07.2025 - 31.08.2025</t>
  </si>
  <si>
    <t>III. izmjene i dopune
02-04-55/2025</t>
  </si>
  <si>
    <t>III. izmjene i dopune
02-04-56/2025</t>
  </si>
  <si>
    <t>Postava letvica na klupe u autobusnim čekaonicama</t>
  </si>
  <si>
    <t>Sanacija deponija u naselju Mario Genari</t>
  </si>
  <si>
    <t>11.07.2025 - 31.07.2025</t>
  </si>
  <si>
    <t>III. izmjene i dopune
03-00-16/2025</t>
  </si>
  <si>
    <t>III. izmjene i dopune
03-00-17/2025</t>
  </si>
  <si>
    <t>Izmjena u razvodnim ormarima za spajanje UPS-a za potrebe projekta "Inkubator za kreativne tehnologije i IT industriju - Energana"</t>
  </si>
  <si>
    <t>Usluga izrade Provedbenog programa za mandatno razdoblje 2025. - 2029.</t>
  </si>
  <si>
    <t>28.07.2025 - 08.08.2025</t>
  </si>
  <si>
    <t>01.08.2025 - 15.10.2025</t>
  </si>
  <si>
    <t>25.08.2025 - 29.12.2025</t>
  </si>
  <si>
    <t>III. izmjene i dopune
06-02-18/2025</t>
  </si>
  <si>
    <t>Opremanje postava prostora kulturno- turističkog posjetiteljskog centra u Rijeci</t>
  </si>
  <si>
    <t>39150000
32322000</t>
  </si>
  <si>
    <t>III. izmjene i dopune
09-00-17/2025</t>
  </si>
  <si>
    <t>Nabava opreme za radne kabinete</t>
  </si>
  <si>
    <t>21.07.2025 - 20.08.2025</t>
  </si>
  <si>
    <t>01.10.2025 - 30.11.2025</t>
  </si>
  <si>
    <t>III. izmjene i dopune
10-00-32/2025</t>
  </si>
  <si>
    <t>Usluga izrade Akcijskog plana provedbe komunikacijskih i diseminacijskih aktivnosti - EU projekt RE-VALUE</t>
  </si>
  <si>
    <t>23.07.2025 - 29.08.2025</t>
  </si>
  <si>
    <t>01.10.2025 - 04.12.2025</t>
  </si>
  <si>
    <t>III. izmjene i dopune
17-00-67/2025</t>
  </si>
  <si>
    <t>III. izmjene i dopune
17-00-68/2025</t>
  </si>
  <si>
    <t>Usluga stručnog nadzora i koordinatora zaštite na radu nad izvođenjem radova izgradnje DV Krnjevo - ponovljeni postupak</t>
  </si>
  <si>
    <t>Projektantski nadzor nad izvođenjem radova energetske obnove za OŠ Turnić - ponovljeni postupak</t>
  </si>
  <si>
    <t>01.09.2025 - 30.11.2025</t>
  </si>
  <si>
    <t>18.08.2025 - 14.04.2026</t>
  </si>
  <si>
    <t>III. izmjene i dopune
06-02-19/2025</t>
  </si>
  <si>
    <t>Radovi na demontaži polica u zgradi Filodramatika u Rijeci</t>
  </si>
  <si>
    <t>20.08.2025 - 27.08.2025</t>
  </si>
  <si>
    <t>III. izmjene i dopune
17-00-69/2025</t>
  </si>
  <si>
    <t>Radovi na sanaciji opreme centralnog grijanja u kotlovnici OŠ Fran Franković, Rijeka</t>
  </si>
  <si>
    <t>25.08.2025 - 23.09.2025</t>
  </si>
  <si>
    <t>III. izmjene i dopune
10-00-33/2025</t>
  </si>
  <si>
    <t>Protokolarni pokloni za učenike prvih razreda riječkih osnovnih škola</t>
  </si>
  <si>
    <t>01.07.2025 - 15.08.2025</t>
  </si>
  <si>
    <t>01.10.2025 - 31.12.2025</t>
  </si>
  <si>
    <t>III. izmjene i dopune
17-00-70/2025</t>
  </si>
  <si>
    <t>Usluga stručnog nadzora i koordinatora zaštite na radu nad izvođenjem radova uređenja stanova na adresi: Meštrovićeva 28 i Vitomira Širole Paje 16</t>
  </si>
  <si>
    <t>25.08.2025 - 24.10.2025</t>
  </si>
  <si>
    <t>05.09.2025 - 03.11.2025</t>
  </si>
  <si>
    <t>03.11.2025 - 02.01.2026</t>
  </si>
  <si>
    <t>Najam službenih motornih vozila za potrebe Grada Rijeke</t>
  </si>
  <si>
    <t>01.01.2026 - 31.12.2028</t>
  </si>
  <si>
    <t>III. izmjene i dopune
09-00-18/2025</t>
  </si>
  <si>
    <t>Analiza financijskih podataka komunalnih i trgovačkih društava u vlasništvu Grada Rijeke</t>
  </si>
  <si>
    <t>15.09.2025 - 04.11.2025</t>
  </si>
  <si>
    <t>29.09.2025 - 13.11.2025</t>
  </si>
  <si>
    <t>III. izmjene i dopune
09-00-19/2025</t>
  </si>
  <si>
    <t>Opskrba toplinskom energijom</t>
  </si>
  <si>
    <t>09300000</t>
  </si>
  <si>
    <t>01.10.2025 - 30.09.2026</t>
  </si>
  <si>
    <t>Grupa I. Nabava usluga edukacija iz područja poduzetničkih vještina</t>
  </si>
  <si>
    <t>Grupa II. Nabava usluga edukacija i mentorstava iz područja IT, IoT i umjetne inteligencije</t>
  </si>
  <si>
    <t>17.11.2025 - 16.01.2026</t>
  </si>
  <si>
    <t>Grupa III. Nabava usluga edukacija i mentorstava iz područja foto/video</t>
  </si>
  <si>
    <t>Grupa IV. Nabava usluga edukacija i mentorstava iz područja razvoja video igara</t>
  </si>
  <si>
    <t>Grupa V. Nabava usluga internacionalizacije MSP-a</t>
  </si>
  <si>
    <t>20.10.2025 - 31.12.2025</t>
  </si>
  <si>
    <t>III. izmjene i dopune
11-00-39/2025</t>
  </si>
  <si>
    <t>Nadogradnja ONTIS-a</t>
  </si>
  <si>
    <t>03.11.2025 - 18.12.2025</t>
  </si>
  <si>
    <t xml:space="preserve">Nabava specijalizirane opreme za "Inkubator za kreativne tehnologije i IT industriju - Energana" </t>
  </si>
  <si>
    <t>Grupa I. Nabava opreme za Laboratorij za umjetnu inteligenciju i IoT opreme</t>
  </si>
  <si>
    <t>Nabava IKT i audiovizualne opreme, opreme za telekomunikaciju, videonadzor, sustav protuprovale i sustav kontrole pristupa te poslužiteljske i mrežne infrastrukture za potrebe opremanja "Inkubatora za kreativne tehnologije i IT industriju" - ponovljeni postupak</t>
  </si>
  <si>
    <t>Nabava usluga edukacija i mentorstava te usluga internacionalizacije MSP-a u "Inkubatoru za kreativne tehnologije i IT industriju - Energana"</t>
  </si>
  <si>
    <t>Usluga stručnog nadzora i koordinatora zaštite na radu za vođenje radova na Ulici planske oznake OUVIa faza 2 na Martinkovcu  (zajednička nabava: Grad Rijeka, VIK, Energo, HEP ODS)</t>
  </si>
  <si>
    <t>Izrada projekta dekorativne rasvjete Gradskog tornja Rijeka</t>
  </si>
  <si>
    <t>Sanacija svoda i urušenih dijelova zida u Inkubatoru za kreativne tehnologije i IT industriju - Energana</t>
  </si>
  <si>
    <t>III. izmjene i dopune
02-01-14/2025</t>
  </si>
  <si>
    <t>Izrada idejnog rješenja za izgradnju/rekonstrukciju pristupnih prometnica novoj zgradi odgojno obrazovnih ustanova Centra za odgoj i obrazovanje, Centra za autizam i dječjeg vrtića</t>
  </si>
  <si>
    <t>ČETVRTE IZMJENE I DOPUNE PLANA NABAVE GRADA RIJEKE ZA 2025. GODINU</t>
  </si>
  <si>
    <r>
      <rPr>
        <b/>
        <sz val="12"/>
        <color theme="1"/>
        <rFont val="Calibri"/>
        <family val="2"/>
        <charset val="238"/>
      </rPr>
      <t>Brisano III. izmjenama i dopunama</t>
    </r>
    <r>
      <rPr>
        <strike/>
        <sz val="12"/>
        <color theme="1"/>
        <rFont val="Calibri"/>
        <family val="2"/>
        <charset val="238"/>
      </rPr>
      <t xml:space="preserve">
Nadogradnja AD i Microsoft Exchange</t>
    </r>
  </si>
  <si>
    <r>
      <rPr>
        <b/>
        <sz val="12"/>
        <color theme="1"/>
        <rFont val="Calibri"/>
        <family val="2"/>
        <charset val="238"/>
      </rPr>
      <t>Brisano III. izmjenama i dopunama</t>
    </r>
    <r>
      <rPr>
        <strike/>
        <sz val="12"/>
        <color theme="1"/>
        <rFont val="Calibri"/>
        <family val="2"/>
        <charset val="238"/>
      </rPr>
      <t xml:space="preserve">
Nadogradnja SQL-a</t>
    </r>
  </si>
  <si>
    <r>
      <rPr>
        <b/>
        <sz val="12"/>
        <color theme="1"/>
        <rFont val="Calibri"/>
        <family val="2"/>
        <charset val="238"/>
      </rPr>
      <t>Brisano III. izmjenama i dopunama</t>
    </r>
    <r>
      <rPr>
        <strike/>
        <sz val="12"/>
        <color theme="1"/>
        <rFont val="Calibri"/>
        <family val="2"/>
        <charset val="238"/>
      </rPr>
      <t xml:space="preserve">
Nadogradnja SCOM i SCCM</t>
    </r>
  </si>
  <si>
    <r>
      <rPr>
        <b/>
        <sz val="12"/>
        <color theme="1"/>
        <rFont val="Calibri"/>
        <family val="2"/>
        <charset val="238"/>
      </rPr>
      <t>Brisano III. izmjenama i dopunama</t>
    </r>
    <r>
      <rPr>
        <strike/>
        <sz val="12"/>
        <color theme="1"/>
        <rFont val="Calibri"/>
        <family val="2"/>
        <charset val="238"/>
      </rPr>
      <t xml:space="preserve">
Sanacija dimnjaka na zgradi Doma zdravlja, Franje Čandeka 6A</t>
    </r>
  </si>
  <si>
    <r>
      <rPr>
        <b/>
        <sz val="12"/>
        <color theme="1"/>
        <rFont val="Calibri"/>
        <family val="2"/>
        <charset val="238"/>
      </rPr>
      <t>Brisano III. izmjenama i dopunama</t>
    </r>
    <r>
      <rPr>
        <strike/>
        <sz val="12"/>
        <color theme="1"/>
        <rFont val="Calibri"/>
        <family val="2"/>
        <charset val="238"/>
      </rPr>
      <t xml:space="preserve">
Sanacija dijela krova na zgradi Doma zdravlja, Osječka 72</t>
    </r>
  </si>
  <si>
    <r>
      <rPr>
        <b/>
        <sz val="12"/>
        <color theme="1"/>
        <rFont val="Calibri"/>
        <family val="2"/>
        <charset val="238"/>
      </rPr>
      <t>Brisano III. izmjenama i dopunama</t>
    </r>
    <r>
      <rPr>
        <strike/>
        <sz val="12"/>
        <color theme="1"/>
        <rFont val="Calibri"/>
        <family val="2"/>
        <charset val="238"/>
      </rPr>
      <t xml:space="preserve">
Radovi na sanaciji ravnoga krova OŠ Brajda
</t>
    </r>
  </si>
  <si>
    <r>
      <rPr>
        <b/>
        <sz val="12"/>
        <color theme="1"/>
        <rFont val="Calibri"/>
        <family val="2"/>
        <charset val="238"/>
      </rPr>
      <t>Brisano III. izmjenama i dopunama</t>
    </r>
    <r>
      <rPr>
        <strike/>
        <sz val="12"/>
        <color theme="1"/>
        <rFont val="Calibri"/>
        <family val="2"/>
        <charset val="238"/>
      </rPr>
      <t xml:space="preserve">
Obnova vanjskih školskih igrališta OŠ Kozala
</t>
    </r>
  </si>
  <si>
    <r>
      <rPr>
        <b/>
        <sz val="12"/>
        <color theme="1"/>
        <rFont val="Calibri"/>
        <family val="2"/>
        <charset val="238"/>
      </rPr>
      <t>Brisano III. izmjenama i dopunama</t>
    </r>
    <r>
      <rPr>
        <strike/>
        <sz val="12"/>
        <color theme="1"/>
        <rFont val="Calibri"/>
        <family val="2"/>
        <charset val="238"/>
      </rPr>
      <t xml:space="preserve">
Sanacija sanitarnog čvora u stanu na adresi Mirka Čurbega 5/1 
</t>
    </r>
  </si>
  <si>
    <r>
      <rPr>
        <b/>
        <sz val="12"/>
        <color theme="1"/>
        <rFont val="Calibri"/>
        <family val="2"/>
        <charset val="238"/>
      </rPr>
      <t>Brisano III. izmjenama i dopunama</t>
    </r>
    <r>
      <rPr>
        <strike/>
        <sz val="12"/>
        <color theme="1"/>
        <rFont val="Calibri"/>
        <family val="2"/>
        <charset val="238"/>
      </rPr>
      <t xml:space="preserve">
Radovi na uklanjanju zelenila ispred javnog objekta na adresi Zvonimirova 12 </t>
    </r>
  </si>
  <si>
    <t>IV. izmjene i dopune
04-00-05/2025</t>
  </si>
  <si>
    <t>Nabava i montaža multifunkcionalnog igrala u dvorištu PPO Galeb (DV Sušak) - II. ponovljeni postupak</t>
  </si>
  <si>
    <t>10.10.2025 - 10.11.2025</t>
  </si>
  <si>
    <t>IV. izmjene i dopune
06-02-20/2025</t>
  </si>
  <si>
    <t>IV. izmjene i dopune
06-02-21/2025</t>
  </si>
  <si>
    <t>Radovi za hitne mjere zaštite zgrade Teatrina</t>
  </si>
  <si>
    <t>Sustav video nadzora i protuprovale za projekt Povežimo se baštinom</t>
  </si>
  <si>
    <t>IV. izmjene i dopune
03-00-18/2025</t>
  </si>
  <si>
    <t>Usluga pripreme i produkcije programa "Osvajanje riječkih vrhova" u sklopu obilježavanja Europskog tjedna mobilnosti u Rijeci</t>
  </si>
  <si>
    <t>15.09.2025 - 21.09.2025</t>
  </si>
  <si>
    <t>IV. izmjene i dopune
11-00-40/2025</t>
  </si>
  <si>
    <t>Usluga dorade programskog sučelja za komunikaciju sustava ONTIS i RCC u svrhu obračuna utroška plina za zajedničke kotlovnice zgrada</t>
  </si>
  <si>
    <t>19.09.2025 - 26.09.2025</t>
  </si>
  <si>
    <t xml:space="preserve">IV. izmjene i dopune           </t>
  </si>
  <si>
    <r>
      <rPr>
        <b/>
        <sz val="12"/>
        <color rgb="FFFF0000"/>
        <rFont val="Calibri"/>
        <family val="2"/>
        <charset val="238"/>
      </rPr>
      <t>Brisano IV. izmjenama i dopunama</t>
    </r>
    <r>
      <rPr>
        <strike/>
        <sz val="12"/>
        <color theme="1"/>
        <rFont val="Calibri"/>
        <family val="2"/>
        <charset val="238"/>
      </rPr>
      <t xml:space="preserve">
Radovi na plinskim instalacijama u poslovnom prostoru na adresi Trg Republike Hrvatske 2
</t>
    </r>
  </si>
  <si>
    <t>IV. izmjene i dopune
17-00-71/2025</t>
  </si>
  <si>
    <t>IV. izmjene i dopune
17-00-72/2025</t>
  </si>
  <si>
    <t>Postavljanje fotonaponske elektrane na krovu OŠ-SE San Nicolo</t>
  </si>
  <si>
    <t>Sanacija klimatizacijskih uređaja u tri poslovna prostora na adresi Verdieva 6</t>
  </si>
  <si>
    <t>01.10.2025 - 29.11.2025</t>
  </si>
  <si>
    <t>Konzultantske usluge</t>
  </si>
  <si>
    <t>IV. izmjene i dopune
10-00-34/2025</t>
  </si>
  <si>
    <t>Usluge savjetovanja</t>
  </si>
  <si>
    <t>17.07.2025 - 29.09.2025</t>
  </si>
  <si>
    <t>IV. izmjene i dopune
17-00-73/2025</t>
  </si>
  <si>
    <t>IV. izmjene i dopune
17-00-74/2025</t>
  </si>
  <si>
    <t>Radovi na sanaciji toplovoda u OŠ Zamet</t>
  </si>
  <si>
    <t>Usluga stručnog nadzora i koordinatora zaštite na radu nad izvođenjem radova sanacije sportske dvorane OŠ Nikola Tesla</t>
  </si>
  <si>
    <t>29.09.2025 - 29.10.2025</t>
  </si>
  <si>
    <t>IV. izmjene i dopune
06-02-22/2025</t>
  </si>
  <si>
    <t>IV. izmjene i dopune
06-02-23/2025</t>
  </si>
  <si>
    <t>IV. izmjene i dopune
06-02-24/2025</t>
  </si>
  <si>
    <t>IV. izmjene i dopune
06-02-25/2025</t>
  </si>
  <si>
    <t>Usluga najma i postavljanja LED ekrana - Art Explora</t>
  </si>
  <si>
    <t>Usluga najma ozvučenja i rasvjete -  Art Explora</t>
  </si>
  <si>
    <t>Usluga čišćenja - Art Explora</t>
  </si>
  <si>
    <t>Usluga najma krovne konstrukcije - Art Explora</t>
  </si>
  <si>
    <t>11.09.2025 - 21.09.2025</t>
  </si>
  <si>
    <t>09.09.2025 - 21.09.2025</t>
  </si>
  <si>
    <t>IV. izmjene i dopune
06-02-26/2025</t>
  </si>
  <si>
    <t>Radovi na izvedbi privremene radne platforme-skele u Palači šećera unutar kompleksa Rikard Benčić</t>
  </si>
  <si>
    <t>IV. izmjene i dopune
10-00-35/2025</t>
  </si>
  <si>
    <t>Usluga izrade biltena mjesnih odbora Grada Rijeke</t>
  </si>
  <si>
    <t>11.09.2025 - 20.09.2025</t>
  </si>
  <si>
    <t>IV. izmjene i dopune
11-00-41/2025</t>
  </si>
  <si>
    <t>Usluga održavanja i nadogradnje pasivne komunikacijske opreme za razdoblje od 2 godine</t>
  </si>
  <si>
    <t>01.01.2026 - 31.12.2027</t>
  </si>
  <si>
    <t>IV. izmjene i dopune
17-00-75/2025</t>
  </si>
  <si>
    <t>Usluga izrade projektne dokumentacije za sanaciju školskog igrališta OŠ-SE Belvedere</t>
  </si>
  <si>
    <t>15.10.2025 - 29.11.2025</t>
  </si>
  <si>
    <t>IV. izmjene i dopune
02-01-15/2025</t>
  </si>
  <si>
    <t>Uređenje privremenih kružnih raskrižja na Martinkovcu i Diračju - izvanredno održavanje - II. ponovljeni postupak</t>
  </si>
  <si>
    <t>Izrada konzervatorsko-krajobraznog elaborata Park Heroja</t>
  </si>
  <si>
    <t>IV. izmjene i dopune
17-00-76/2025</t>
  </si>
  <si>
    <t>IV. izmjene i dopune
17-00-77/2025</t>
  </si>
  <si>
    <t>Radovi na zamjeni vanjskih hidranata u OŠ Pehlin</t>
  </si>
  <si>
    <t>Dobava i ugradnja nove cirkulacijske pumpe grijanja u OŠ Srdoči</t>
  </si>
  <si>
    <t>15.10.2025 - 30.10.2025</t>
  </si>
  <si>
    <t>13.10.2025 - 17.10.2025</t>
  </si>
  <si>
    <t>25.10.2025 - 25.12.2025</t>
  </si>
  <si>
    <t>PREG BEZ PRET OBJ VV</t>
  </si>
  <si>
    <t>Uključivanje MO Podmurvice u gradsku širokopojasnu mrežu</t>
  </si>
  <si>
    <t>10.11.2025 - 31.12.2025</t>
  </si>
  <si>
    <t>IV. izmjene i dopune
11-00-42/2025</t>
  </si>
  <si>
    <t>Polaganje segmenta svjetlovodnog kabela Grada Rijeke oznake SVK-56</t>
  </si>
  <si>
    <t>03.11.2025 - 31.12.2025</t>
  </si>
  <si>
    <t>IV. izmjene i dopune
17-00-78/2025</t>
  </si>
  <si>
    <t>Izvođenje građevinskih radova održavanja i hitnih intervencija u zgradama i prostorima u samovlasništvu i većinskom vlasništvu Grada Rijeke na razdoblje od jedne godine (za 2026. godinu)</t>
  </si>
  <si>
    <t>IV. izmjene i dopune
05-00-09/2025</t>
  </si>
  <si>
    <t>IV. izmjene i dopune
02-04-57/2025</t>
  </si>
  <si>
    <t>Održavanje javnih satova za razdoblje od 4 godine - ponovljeni postupak</t>
  </si>
  <si>
    <t>IV. izmjene i dopune
03-00-19/2025</t>
  </si>
  <si>
    <t>Nabava sustava za zamračivanje fotostudia u Inkubatoru za kreativne tehnologije i IT industriju - Energana</t>
  </si>
  <si>
    <t>01.12.2025 - 31.12.2025</t>
  </si>
  <si>
    <t>IV. izmjene i dopune
02-04-58/2025</t>
  </si>
  <si>
    <t>Izrada projektne dokumentacije zaštite stjenskog pokosa na plaži Ružićevo u Rijeci</t>
  </si>
  <si>
    <t>IV. izmjene i dopune
03-00-20/2025</t>
  </si>
  <si>
    <t>Nabava i ugradnja brava za Inkubator za kreativne tehnologije i IT industriju - Energana</t>
  </si>
  <si>
    <t>03.11.2025 - 01.12.2025</t>
  </si>
  <si>
    <t>IV. izmjene i dopune
17-00-79/2025</t>
  </si>
  <si>
    <t>Popravak sustava za daljinsko očitanje potrošnje energenata u objektima: Upravna zgrada Korzo 16, Upravna zgrada Titov trg 3, HKD Sušak i HNK Ivan pl. Zajc</t>
  </si>
  <si>
    <t>05.11.2025 - 15.12.2025</t>
  </si>
  <si>
    <t>IV. izmjene i dopune
17-00-80/2025</t>
  </si>
  <si>
    <t>Radovi na izradi spojnog kanalizacijskog priključka stambene zgrade na adresi Mate Sušnja 8</t>
  </si>
  <si>
    <t>IV. izmjene i dopune
11-00-43/2025</t>
  </si>
  <si>
    <t>IV. izmjene i dopune
11-00-44/2025</t>
  </si>
  <si>
    <t>IV. izmjene i dopune
11-00-45/2025</t>
  </si>
  <si>
    <t>Izrada gap analize sukladno Zakonu o kibernetičkoj sigurnosti te Prilogu 2. Uredbe navedenog Zakona</t>
  </si>
  <si>
    <t>Sustav za video konferenciju</t>
  </si>
  <si>
    <t>Izrada strateškog akta kibernetičke sigurnosne politike</t>
  </si>
  <si>
    <t>01.11.2025 - 20.11.2025</t>
  </si>
  <si>
    <t>24.10.2025 - 31.10.2025</t>
  </si>
  <si>
    <t>IV. izmjene i dopune
11-00-46/2025</t>
  </si>
  <si>
    <t>Nadogradnja SQL-a</t>
  </si>
  <si>
    <t>IV. izmjene i dopune
11-00-47/2025</t>
  </si>
  <si>
    <t>Nadogradnja SCOM</t>
  </si>
  <si>
    <t>01.12.2025 -30.12.2025</t>
  </si>
  <si>
    <t>IV. izmjene i dopune
02-04-59/2025</t>
  </si>
  <si>
    <t>Izrada krajobraznog i prometnog elaborata za sadnju stabala na pješačkim i kolnim javnim površinama</t>
  </si>
  <si>
    <t>24.10.2025 - 22.12.2025</t>
  </si>
  <si>
    <t>IV. izmjene i dopune
01-01-10/2025</t>
  </si>
  <si>
    <t>Elaborat opterećenja na Trgu Ivana Klobučarića u Rijeci</t>
  </si>
  <si>
    <t>IV. izmjene i dopune
09-00-20/2025</t>
  </si>
  <si>
    <t>Najam adventskih ukrasa</t>
  </si>
  <si>
    <t>29.11.2025 - 08.01.2026</t>
  </si>
  <si>
    <t>IV. izmjene i dopune
10-00-36/2025</t>
  </si>
  <si>
    <t>Usluga koordinacije i inspicijenture za doček Nove godine u Rijeci</t>
  </si>
  <si>
    <t>01.11.2025 - 01.01.2026</t>
  </si>
  <si>
    <t>IV. izmjene i dopune
17-00-81/2025</t>
  </si>
  <si>
    <t>Radovi na demontaži instalacija u praznom poslovnom prostoru na adresi Alessandra Manzonia 1a</t>
  </si>
  <si>
    <t>30.10.2025 - 05.11.2025</t>
  </si>
  <si>
    <t>IV. izmjene i dopune
05-00-10/2025</t>
  </si>
  <si>
    <t>Prigodni pokloni za djecu smještenu u ustanovama socijalne skrbi</t>
  </si>
  <si>
    <t>IV. izmjene i dopune
17-00-82/2025</t>
  </si>
  <si>
    <t>Pripremni radovi za postavu igrala u PPO Galeb</t>
  </si>
  <si>
    <t>05.11.2025 - 19.11.2025</t>
  </si>
  <si>
    <t>17.11.2025 - 16.02.2026</t>
  </si>
  <si>
    <t>IV. izmjene i dopune
06-02-27/2025</t>
  </si>
  <si>
    <t>Radovi za hitne mjere zaštite zgrade Teatrina- ponovljeni postupak</t>
  </si>
  <si>
    <t>19.11.2025 - 31.12.2025</t>
  </si>
  <si>
    <t>Održavanje javnih sanitarnih čvorova s automatskim čišćenjem (inox WC-i) za razdoblje od 4 godine</t>
  </si>
  <si>
    <t>IV. izmjene i dopune
09-00-21/2025</t>
  </si>
  <si>
    <t>Usluge čuvanja osoba i imovine</t>
  </si>
  <si>
    <t>01.02.2026 - 31.01.2028</t>
  </si>
  <si>
    <t>IV. izmjene i dopune
09-00-22/2025</t>
  </si>
  <si>
    <t>Usluge oglašavanja u dnevnom tisku</t>
  </si>
  <si>
    <t>IV. izmjene i dopune
02-04-60/2025</t>
  </si>
  <si>
    <t>01.12.2025 - 28.02.2026</t>
  </si>
  <si>
    <t>IV. izmjene i dopune
01-01-26/2025</t>
  </si>
  <si>
    <t>Projektno-tehnička dokumentacija za DV GARDELIN, RIJEKA - Izgradnja i opremanje ustanove za predškolski odgoj i obrazovanje</t>
  </si>
  <si>
    <t>20.01.2026 - 20.10.2026</t>
  </si>
  <si>
    <t>15.12.2025 - 15.04.2026</t>
  </si>
  <si>
    <r>
      <rPr>
        <b/>
        <sz val="12"/>
        <color rgb="FFFF0000"/>
        <rFont val="Calibri"/>
        <family val="2"/>
        <charset val="238"/>
      </rPr>
      <t>Brisano IV. izmjenama i dopunama</t>
    </r>
    <r>
      <rPr>
        <strike/>
        <sz val="12"/>
        <color theme="1"/>
        <rFont val="Calibri"/>
        <family val="2"/>
        <charset val="238"/>
      </rPr>
      <t xml:space="preserve">
Usluga stručnog nadzora i koordinatora zaštite na radu na uređenju privremenih kružnih raskrižja na Martinkovcu i Diračju</t>
    </r>
  </si>
  <si>
    <t>Uređenje privremenih kružnih raskrižja na Martinkovcu i Diračju - izvanredno održavanje</t>
  </si>
  <si>
    <t>Uređenje privremenih kružnih raskrižja na Martinkovcu i Diračju - izvanredno održavanje - ponovljeni postupak</t>
  </si>
  <si>
    <t>IV. izmjene i dopune
17-00-83/2025</t>
  </si>
  <si>
    <t>Radovi na sanaciji elektroinstalacija u dva poslovna prostora na adresama Kružna 10a i 12a (zakupnik Conca d'oro d.o.o.).</t>
  </si>
  <si>
    <t>07.01.2026 - 16.01.2026</t>
  </si>
  <si>
    <t>Najam skutera za potrebe prometnog redarstva</t>
  </si>
  <si>
    <t>24.11.2025 - 31.12.2025</t>
  </si>
  <si>
    <t>15.01.2026 - 15.09.2026</t>
  </si>
  <si>
    <t>IV. izmjene i dopune
09-00-23/2025</t>
  </si>
  <si>
    <t>IV. izmjene i dopune
10-00-37/2025</t>
  </si>
  <si>
    <t>IV. izmjene i dopune
10-00-38/2025</t>
  </si>
  <si>
    <t>Usluga brendinga manifestacije "Rijeka Advent"</t>
  </si>
  <si>
    <t>Božićni poklon paketi</t>
  </si>
  <si>
    <t>23.09.2025 - 31.10.2025</t>
  </si>
  <si>
    <t>20.01.2026 - 19.01.2027</t>
  </si>
  <si>
    <r>
      <rPr>
        <b/>
        <sz val="12"/>
        <color rgb="FFFF0000"/>
        <rFont val="Calibri"/>
        <family val="2"/>
        <charset val="238"/>
      </rPr>
      <t>Brisano IV. izmjenama i dopunama</t>
    </r>
    <r>
      <rPr>
        <strike/>
        <sz val="12"/>
        <color theme="1"/>
        <rFont val="Calibri"/>
        <family val="2"/>
        <charset val="238"/>
      </rPr>
      <t xml:space="preserve">
Usluga izrade projektne dokumentacije za izgradnju spoja ulice Tina Ujevića prema Dražičkoj</t>
    </r>
  </si>
  <si>
    <r>
      <rPr>
        <b/>
        <sz val="12"/>
        <color rgb="FFFF0000"/>
        <rFont val="Calibri"/>
        <family val="2"/>
        <charset val="238"/>
      </rPr>
      <t>Brisano IV. izmjenama i dopunama</t>
    </r>
    <r>
      <rPr>
        <strike/>
        <sz val="12"/>
        <color theme="1"/>
        <rFont val="Calibri"/>
        <family val="2"/>
        <charset val="238"/>
      </rPr>
      <t xml:space="preserve">
Usluga izrade projektne dokumentacije za izgradnju spoja ulice Dinka Šimunovića i Andrije Mohorovičića</t>
    </r>
  </si>
  <si>
    <t>01.01.2026 - 31.03.2026</t>
  </si>
  <si>
    <r>
      <rPr>
        <b/>
        <sz val="12"/>
        <color rgb="FFFF0000"/>
        <rFont val="Calibri"/>
        <family val="2"/>
        <charset val="238"/>
      </rPr>
      <t>Brisano IV. izmjenama i dopunama</t>
    </r>
    <r>
      <rPr>
        <strike/>
        <sz val="12"/>
        <color theme="1"/>
        <rFont val="Calibri"/>
        <family val="2"/>
        <charset val="238"/>
      </rPr>
      <t xml:space="preserve">
Geodetske usluge za Ulicu planske oznake OU4-a faza II na Martinkovcu</t>
    </r>
  </si>
  <si>
    <t>IV. izmjene i dopune
02-04-61/2025</t>
  </si>
  <si>
    <t>IV. izmjene i dopune
02-04-62/2025</t>
  </si>
  <si>
    <t>IV. izmjene i dopune
02-04-63/2025</t>
  </si>
  <si>
    <t>Stručni nadzor nad radovima uređenja Spomen obilježja poginulim braniteljima Domovinskog rata u Ulici Kozala na Brašćinama u Rijeci</t>
  </si>
  <si>
    <t>Uređenje Spomen obilježja poginulim braniteljima Domovinskog rata u Ulici Kozala na Brašćinama u Rijeci</t>
  </si>
  <si>
    <t>08.12.2025 - 07.03.2026</t>
  </si>
  <si>
    <t>15.11.2025 - 31.12.2025</t>
  </si>
  <si>
    <t>IV. izmjene i dopune
17-00-84/2025</t>
  </si>
  <si>
    <t>Izrada glavnog projekta sanacije sportske dvorane OŠ Kozala</t>
  </si>
  <si>
    <t>17.11.2025 - 16.12.2025</t>
  </si>
  <si>
    <t>IV. izmjene i dopune
09-00-24/2025</t>
  </si>
  <si>
    <t>Poštanske usluge</t>
  </si>
  <si>
    <t>01.01.2026 - 31.01.2027</t>
  </si>
  <si>
    <r>
      <t xml:space="preserve">III. izmjene i dopune </t>
    </r>
    <r>
      <rPr>
        <b/>
        <strike/>
        <u/>
        <sz val="12"/>
        <color theme="1"/>
        <rFont val="Calibri"/>
        <family val="2"/>
        <charset val="238"/>
      </rPr>
      <t xml:space="preserve">          </t>
    </r>
  </si>
  <si>
    <t>Hvatanje divljih životinja (svinja) u dijelu grada - Podvežica</t>
  </si>
  <si>
    <t>IV. izmjene i dopune
10-00-39/2025</t>
  </si>
  <si>
    <t>Usluga izrade dokumenta o razvoju društvenih centara na području grada Rijeke - RE-VALUE</t>
  </si>
  <si>
    <t>IV. izmjene i dopune
02-04-64/2025</t>
  </si>
  <si>
    <t>Biološki pročistač otpadnih voda</t>
  </si>
  <si>
    <t>17.11.2025 - 31.12.2025</t>
  </si>
  <si>
    <t>IV. izmjene i dopune
10-00-40/2025</t>
  </si>
  <si>
    <t>Usluga konceptualne razrade rute industrijske baštine - "Od šećera do mora" - EU projekt RE-VALUE</t>
  </si>
  <si>
    <t>IV. izmjene i dopune
02-04-65/2025</t>
  </si>
  <si>
    <t>10.11.2025 - 09.12.2025</t>
  </si>
  <si>
    <t>IV. izmjene i dopune
11-00-48/2025</t>
  </si>
  <si>
    <t>Sanacija potpornog zida u Ulici Milana Rustanbega zapadno od kućnih brojeva 5 do 7</t>
  </si>
  <si>
    <t>Izmještanje niskonaponske zračne mreže u Ulici Zeleni put</t>
  </si>
  <si>
    <t>Nabava pripreme i dostave obroka Pučke kuhinje za razdoblje 2026. - 2027. godine</t>
  </si>
  <si>
    <t>IV. izmjene i dopune
02-04-66/2025</t>
  </si>
  <si>
    <t>Postava kamera za nadzor</t>
  </si>
  <si>
    <t>Održavanje ploča s nazivom ulica, spomenika i ostali kamenarski radovi za razdoblje od 4 godine</t>
  </si>
  <si>
    <t>Nabava računala putem operativnog leasinga - ponovljeni postupak</t>
  </si>
  <si>
    <t>15.01.2026 - 14.01.2031</t>
  </si>
  <si>
    <t>15.01.2026 - 31.12.2029</t>
  </si>
  <si>
    <t>01.02.2026 - 31.12.2029</t>
  </si>
  <si>
    <t>Temeljem članka 28. Zakona o javnoj nabavi ("Narodne novine" broj 120/2016 i 114/2022), članka 3. Pravilnika o planu nabave, registru ugovora, prethodnom savjetovanju i analizi tržišta u javnoj nabavi ("Narodne novine" broj 101/2017, 144/2020 i 30/2023) i članka 58. Statuta Grada Rijeke ("Službene novine Primorsko-goranske županije" broj 24/09, 11/10 i 5/13 i "Službene novine Grada Rijeke" broj 7/14, 12/17, 9/18, 11/18 – pročišćeni tekst, 2/20, 3/21 i 4/25), Gradonačelnica Grada Rijeke, 17. studenog 2025. godine donijela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</si>
</sst>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Narrow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trike/>
      <sz val="12"/>
      <color theme="1"/>
      <name val="Calibri"/>
      <family val="2"/>
      <charset val="238"/>
      <scheme val="minor"/>
    </font>
    <font>
      <strike/>
      <sz val="12"/>
      <color theme="1"/>
      <name val="Calibri"/>
      <family val="2"/>
      <charset val="238"/>
    </font>
    <font>
      <b/>
      <u/>
      <sz val="12"/>
      <color theme="1"/>
      <name val="Arial"/>
      <family val="2"/>
      <charset val="238"/>
    </font>
    <font>
      <sz val="10"/>
      <name val="Arial Narrow"/>
      <family val="2"/>
      <charset val="238"/>
    </font>
    <font>
      <b/>
      <strike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b/>
      <strike/>
      <u/>
      <sz val="12"/>
      <color theme="1"/>
      <name val="Calibri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D9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0"/>
      </top>
      <bottom/>
      <diagonal/>
    </border>
    <border>
      <left style="thin">
        <color rgb="FF000000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5" fillId="0" borderId="0"/>
    <xf numFmtId="0" fontId="31" fillId="0" borderId="0"/>
  </cellStyleXfs>
  <cellXfs count="622">
    <xf numFmtId="0" fontId="0" fillId="0" borderId="0" xfId="0"/>
    <xf numFmtId="0" fontId="19" fillId="0" borderId="0" xfId="42" applyFont="1" applyBorder="1"/>
    <xf numFmtId="49" fontId="20" fillId="0" borderId="0" xfId="42" applyNumberFormat="1" applyFont="1" applyFill="1" applyBorder="1" applyAlignment="1">
      <alignment horizontal="center" vertical="center" wrapText="1"/>
    </xf>
    <xf numFmtId="49" fontId="19" fillId="0" borderId="0" xfId="42" applyNumberFormat="1" applyFont="1" applyFill="1" applyBorder="1" applyAlignment="1">
      <alignment horizontal="left" vertical="center" wrapText="1"/>
    </xf>
    <xf numFmtId="0" fontId="19" fillId="0" borderId="0" xfId="42" applyFont="1" applyFill="1" applyBorder="1" applyAlignment="1">
      <alignment horizontal="left" vertical="center" wrapText="1"/>
    </xf>
    <xf numFmtId="0" fontId="21" fillId="0" borderId="0" xfId="42" applyFont="1" applyFill="1" applyBorder="1" applyAlignment="1">
      <alignment horizontal="left" vertical="center" wrapText="1"/>
    </xf>
    <xf numFmtId="49" fontId="23" fillId="0" borderId="13" xfId="42" applyNumberFormat="1" applyFont="1" applyFill="1" applyBorder="1" applyAlignment="1">
      <alignment horizontal="center" vertical="center" wrapText="1"/>
    </xf>
    <xf numFmtId="4" fontId="23" fillId="0" borderId="13" xfId="42" applyNumberFormat="1" applyFont="1" applyFill="1" applyBorder="1" applyAlignment="1">
      <alignment horizontal="right" vertical="center" wrapText="1"/>
    </xf>
    <xf numFmtId="49" fontId="23" fillId="0" borderId="30" xfId="42" applyNumberFormat="1" applyFont="1" applyFill="1" applyBorder="1" applyAlignment="1">
      <alignment horizontal="center" vertical="center" wrapText="1"/>
    </xf>
    <xf numFmtId="49" fontId="21" fillId="0" borderId="0" xfId="42" applyNumberFormat="1" applyFont="1" applyFill="1" applyBorder="1" applyAlignment="1">
      <alignment horizontal="left" vertical="center" wrapText="1"/>
    </xf>
    <xf numFmtId="49" fontId="23" fillId="0" borderId="19" xfId="42" applyNumberFormat="1" applyFont="1" applyFill="1" applyBorder="1" applyAlignment="1">
      <alignment horizontal="center" vertical="center" wrapText="1"/>
    </xf>
    <xf numFmtId="0" fontId="22" fillId="0" borderId="13" xfId="42" applyFont="1" applyFill="1" applyBorder="1" applyAlignment="1">
      <alignment horizontal="left" vertical="top" wrapText="1"/>
    </xf>
    <xf numFmtId="4" fontId="23" fillId="0" borderId="30" xfId="42" applyNumberFormat="1" applyFont="1" applyFill="1" applyBorder="1" applyAlignment="1">
      <alignment horizontal="right" vertical="center" wrapText="1"/>
    </xf>
    <xf numFmtId="49" fontId="23" fillId="0" borderId="21" xfId="42" applyNumberFormat="1" applyFont="1" applyFill="1" applyBorder="1" applyAlignment="1">
      <alignment horizontal="center" vertical="center" wrapText="1"/>
    </xf>
    <xf numFmtId="4" fontId="23" fillId="0" borderId="21" xfId="42" applyNumberFormat="1" applyFont="1" applyFill="1" applyBorder="1" applyAlignment="1">
      <alignment horizontal="right" vertical="center" wrapText="1"/>
    </xf>
    <xf numFmtId="49" fontId="24" fillId="0" borderId="21" xfId="42" applyNumberFormat="1" applyFont="1" applyFill="1" applyBorder="1" applyAlignment="1">
      <alignment horizontal="center" vertical="center" wrapText="1"/>
    </xf>
    <xf numFmtId="0" fontId="24" fillId="0" borderId="20" xfId="42" applyFont="1" applyFill="1" applyBorder="1" applyAlignment="1">
      <alignment horizontal="center" vertical="center" wrapText="1"/>
    </xf>
    <xf numFmtId="0" fontId="19" fillId="0" borderId="0" xfId="42" applyNumberFormat="1" applyFont="1" applyBorder="1" applyAlignment="1">
      <alignment horizontal="center" vertical="center"/>
    </xf>
    <xf numFmtId="0" fontId="19" fillId="0" borderId="0" xfId="42" applyFont="1" applyFill="1" applyBorder="1"/>
    <xf numFmtId="0" fontId="19" fillId="0" borderId="0" xfId="42" applyFont="1" applyBorder="1" applyAlignment="1">
      <alignment horizontal="left"/>
    </xf>
    <xf numFmtId="49" fontId="23" fillId="0" borderId="47" xfId="42" applyNumberFormat="1" applyFont="1" applyFill="1" applyBorder="1" applyAlignment="1">
      <alignment horizontal="center" vertical="center" wrapText="1"/>
    </xf>
    <xf numFmtId="49" fontId="23" fillId="0" borderId="16" xfId="42" applyNumberFormat="1" applyFont="1" applyFill="1" applyBorder="1" applyAlignment="1">
      <alignment horizontal="center" vertical="center" wrapText="1"/>
    </xf>
    <xf numFmtId="49" fontId="23" fillId="0" borderId="42" xfId="42" applyNumberFormat="1" applyFont="1" applyFill="1" applyBorder="1" applyAlignment="1">
      <alignment horizontal="center" vertical="center" wrapText="1"/>
    </xf>
    <xf numFmtId="49" fontId="24" fillId="0" borderId="47" xfId="42" applyNumberFormat="1" applyFont="1" applyFill="1" applyBorder="1" applyAlignment="1">
      <alignment horizontal="center" vertical="center" wrapText="1"/>
    </xf>
    <xf numFmtId="49" fontId="24" fillId="0" borderId="13" xfId="42" applyNumberFormat="1" applyFont="1" applyFill="1" applyBorder="1" applyAlignment="1">
      <alignment horizontal="center" vertical="center" wrapText="1"/>
    </xf>
    <xf numFmtId="49" fontId="24" fillId="0" borderId="16" xfId="42" applyNumberFormat="1" applyFont="1" applyFill="1" applyBorder="1" applyAlignment="1">
      <alignment horizontal="center" vertical="center" wrapText="1"/>
    </xf>
    <xf numFmtId="49" fontId="24" fillId="0" borderId="30" xfId="42" applyNumberFormat="1" applyFont="1" applyFill="1" applyBorder="1" applyAlignment="1">
      <alignment horizontal="center" vertical="center" wrapText="1"/>
    </xf>
    <xf numFmtId="4" fontId="22" fillId="34" borderId="41" xfId="42" applyNumberFormat="1" applyFont="1" applyFill="1" applyBorder="1" applyAlignment="1">
      <alignment horizontal="right" vertical="center"/>
    </xf>
    <xf numFmtId="49" fontId="23" fillId="0" borderId="43" xfId="42" applyNumberFormat="1" applyFont="1" applyFill="1" applyBorder="1" applyAlignment="1">
      <alignment horizontal="center" vertical="center" wrapText="1"/>
    </xf>
    <xf numFmtId="49" fontId="24" fillId="0" borderId="43" xfId="42" applyNumberFormat="1" applyFont="1" applyFill="1" applyBorder="1" applyAlignment="1">
      <alignment horizontal="center" vertical="center" wrapText="1"/>
    </xf>
    <xf numFmtId="0" fontId="23" fillId="0" borderId="21" xfId="42" applyNumberFormat="1" applyFont="1" applyFill="1" applyBorder="1" applyAlignment="1">
      <alignment horizontal="center" vertical="center" wrapText="1"/>
    </xf>
    <xf numFmtId="0" fontId="23" fillId="35" borderId="13" xfId="42" applyNumberFormat="1" applyFont="1" applyFill="1" applyBorder="1" applyAlignment="1">
      <alignment horizontal="center" vertical="center" wrapText="1"/>
    </xf>
    <xf numFmtId="0" fontId="23" fillId="0" borderId="13" xfId="42" applyNumberFormat="1" applyFont="1" applyFill="1" applyBorder="1" applyAlignment="1">
      <alignment horizontal="center" vertical="center" wrapText="1"/>
    </xf>
    <xf numFmtId="0" fontId="24" fillId="0" borderId="28" xfId="42" applyNumberFormat="1" applyFont="1" applyBorder="1" applyAlignment="1">
      <alignment horizontal="center" vertical="center" wrapText="1"/>
    </xf>
    <xf numFmtId="0" fontId="23" fillId="0" borderId="45" xfId="42" applyNumberFormat="1" applyFont="1" applyFill="1" applyBorder="1" applyAlignment="1">
      <alignment horizontal="center" vertical="center" wrapText="1"/>
    </xf>
    <xf numFmtId="4" fontId="23" fillId="0" borderId="45" xfId="42" applyNumberFormat="1" applyFont="1" applyFill="1" applyBorder="1" applyAlignment="1">
      <alignment horizontal="right" vertical="center" wrapText="1"/>
    </xf>
    <xf numFmtId="49" fontId="23" fillId="0" borderId="45" xfId="42" applyNumberFormat="1" applyFont="1" applyFill="1" applyBorder="1" applyAlignment="1">
      <alignment horizontal="center" vertical="center" wrapText="1"/>
    </xf>
    <xf numFmtId="49" fontId="23" fillId="0" borderId="49" xfId="42" applyNumberFormat="1" applyFont="1" applyFill="1" applyBorder="1" applyAlignment="1">
      <alignment horizontal="center" vertical="center" wrapText="1"/>
    </xf>
    <xf numFmtId="4" fontId="23" fillId="0" borderId="54" xfId="42" applyNumberFormat="1" applyFont="1" applyFill="1" applyBorder="1" applyAlignment="1">
      <alignment horizontal="right" vertical="center" wrapText="1"/>
    </xf>
    <xf numFmtId="49" fontId="23" fillId="0" borderId="59" xfId="42" applyNumberFormat="1" applyFont="1" applyFill="1" applyBorder="1" applyAlignment="1">
      <alignment horizontal="center" vertical="center" wrapText="1"/>
    </xf>
    <xf numFmtId="49" fontId="23" fillId="0" borderId="54" xfId="42" applyNumberFormat="1" applyFont="1" applyFill="1" applyBorder="1" applyAlignment="1">
      <alignment horizontal="center" vertical="center" wrapText="1"/>
    </xf>
    <xf numFmtId="0" fontId="22" fillId="0" borderId="0" xfId="42" applyNumberFormat="1" applyFont="1" applyBorder="1" applyAlignment="1">
      <alignment horizontal="left" vertical="center" wrapText="1"/>
    </xf>
    <xf numFmtId="0" fontId="23" fillId="0" borderId="0" xfId="42" applyNumberFormat="1" applyFont="1" applyBorder="1" applyAlignment="1">
      <alignment horizontal="left" vertical="top" wrapText="1"/>
    </xf>
    <xf numFmtId="0" fontId="23" fillId="0" borderId="0" xfId="42" applyNumberFormat="1" applyFont="1" applyBorder="1" applyAlignment="1">
      <alignment horizontal="center" vertical="center" wrapText="1"/>
    </xf>
    <xf numFmtId="2" fontId="23" fillId="0" borderId="0" xfId="42" applyNumberFormat="1" applyFont="1" applyBorder="1" applyAlignment="1">
      <alignment horizontal="left" vertical="center" wrapText="1"/>
    </xf>
    <xf numFmtId="2" fontId="23" fillId="0" borderId="0" xfId="42" applyNumberFormat="1" applyFont="1" applyFill="1" applyBorder="1" applyAlignment="1">
      <alignment horizontal="left" vertical="center" wrapText="1"/>
    </xf>
    <xf numFmtId="0" fontId="23" fillId="0" borderId="0" xfId="42" applyNumberFormat="1" applyFont="1" applyBorder="1" applyAlignment="1">
      <alignment horizontal="left" vertical="center" wrapText="1"/>
    </xf>
    <xf numFmtId="0" fontId="24" fillId="0" borderId="0" xfId="42" applyNumberFormat="1" applyFont="1" applyBorder="1" applyAlignment="1">
      <alignment horizontal="left" vertical="center" wrapText="1"/>
    </xf>
    <xf numFmtId="0" fontId="23" fillId="0" borderId="0" xfId="42" applyFont="1" applyBorder="1" applyAlignment="1">
      <alignment horizontal="left"/>
    </xf>
    <xf numFmtId="0" fontId="23" fillId="0" borderId="0" xfId="42" applyFont="1" applyBorder="1"/>
    <xf numFmtId="0" fontId="22" fillId="0" borderId="21" xfId="42" applyFont="1" applyFill="1" applyBorder="1" applyAlignment="1">
      <alignment horizontal="center" vertical="center" wrapText="1"/>
    </xf>
    <xf numFmtId="0" fontId="22" fillId="0" borderId="21" xfId="42" applyNumberFormat="1" applyFont="1" applyFill="1" applyBorder="1" applyAlignment="1">
      <alignment horizontal="center" vertical="center" wrapText="1"/>
    </xf>
    <xf numFmtId="4" fontId="22" fillId="0" borderId="21" xfId="42" applyNumberFormat="1" applyFont="1" applyFill="1" applyBorder="1" applyAlignment="1">
      <alignment horizontal="center" vertical="center" wrapText="1"/>
    </xf>
    <xf numFmtId="49" fontId="22" fillId="0" borderId="21" xfId="42" applyNumberFormat="1" applyFont="1" applyFill="1" applyBorder="1" applyAlignment="1">
      <alignment horizontal="center" vertical="center" wrapText="1"/>
    </xf>
    <xf numFmtId="49" fontId="22" fillId="0" borderId="19" xfId="42" applyNumberFormat="1" applyFont="1" applyFill="1" applyBorder="1" applyAlignment="1">
      <alignment horizontal="center" vertical="center" wrapText="1"/>
    </xf>
    <xf numFmtId="49" fontId="26" fillId="0" borderId="19" xfId="42" applyNumberFormat="1" applyFont="1" applyFill="1" applyBorder="1" applyAlignment="1">
      <alignment horizontal="center" vertical="center" wrapText="1"/>
    </xf>
    <xf numFmtId="49" fontId="22" fillId="0" borderId="13" xfId="42" applyNumberFormat="1" applyFont="1" applyFill="1" applyBorder="1" applyAlignment="1">
      <alignment horizontal="center" vertical="center" wrapText="1"/>
    </xf>
    <xf numFmtId="49" fontId="23" fillId="0" borderId="19" xfId="42" applyNumberFormat="1" applyFont="1" applyFill="1" applyBorder="1" applyAlignment="1">
      <alignment horizontal="center" vertical="top" wrapText="1"/>
    </xf>
    <xf numFmtId="49" fontId="24" fillId="0" borderId="19" xfId="42" applyNumberFormat="1" applyFont="1" applyFill="1" applyBorder="1" applyAlignment="1">
      <alignment horizontal="center" vertical="center" wrapText="1"/>
    </xf>
    <xf numFmtId="0" fontId="22" fillId="34" borderId="12" xfId="42" applyNumberFormat="1" applyFont="1" applyFill="1" applyBorder="1" applyAlignment="1">
      <alignment vertical="center"/>
    </xf>
    <xf numFmtId="4" fontId="23" fillId="0" borderId="48" xfId="42" applyNumberFormat="1" applyFont="1" applyFill="1" applyBorder="1" applyAlignment="1">
      <alignment horizontal="right" vertical="center" wrapText="1"/>
    </xf>
    <xf numFmtId="49" fontId="23" fillId="0" borderId="48" xfId="42" applyNumberFormat="1" applyFont="1" applyFill="1" applyBorder="1" applyAlignment="1">
      <alignment horizontal="center" vertical="center" wrapText="1"/>
    </xf>
    <xf numFmtId="49" fontId="23" fillId="35" borderId="13" xfId="42" applyNumberFormat="1" applyFont="1" applyFill="1" applyBorder="1" applyAlignment="1">
      <alignment horizontal="center" vertical="center" wrapText="1"/>
    </xf>
    <xf numFmtId="0" fontId="22" fillId="34" borderId="57" xfId="42" applyNumberFormat="1" applyFont="1" applyFill="1" applyBorder="1" applyAlignment="1">
      <alignment horizontal="left" vertical="top"/>
    </xf>
    <xf numFmtId="0" fontId="27" fillId="34" borderId="41" xfId="42" applyNumberFormat="1" applyFont="1" applyFill="1" applyBorder="1" applyAlignment="1">
      <alignment horizontal="left" vertical="center"/>
    </xf>
    <xf numFmtId="0" fontId="26" fillId="34" borderId="41" xfId="42" applyNumberFormat="1" applyFont="1" applyFill="1" applyBorder="1" applyAlignment="1">
      <alignment horizontal="left" vertical="center"/>
    </xf>
    <xf numFmtId="0" fontId="22" fillId="36" borderId="24" xfId="42" applyNumberFormat="1" applyFont="1" applyFill="1" applyBorder="1" applyAlignment="1">
      <alignment horizontal="left" vertical="center"/>
    </xf>
    <xf numFmtId="0" fontId="27" fillId="36" borderId="23" xfId="42" applyNumberFormat="1" applyFont="1" applyFill="1" applyBorder="1" applyAlignment="1">
      <alignment horizontal="left" vertical="top"/>
    </xf>
    <xf numFmtId="0" fontId="27" fillId="36" borderId="23" xfId="42" applyNumberFormat="1" applyFont="1" applyFill="1" applyBorder="1" applyAlignment="1">
      <alignment horizontal="center" vertical="center"/>
    </xf>
    <xf numFmtId="4" fontId="27" fillId="36" borderId="23" xfId="42" applyNumberFormat="1" applyFont="1" applyFill="1" applyBorder="1" applyAlignment="1">
      <alignment horizontal="right" vertical="center"/>
    </xf>
    <xf numFmtId="0" fontId="27" fillId="36" borderId="23" xfId="42" applyNumberFormat="1" applyFont="1" applyFill="1" applyBorder="1" applyAlignment="1">
      <alignment horizontal="left" vertical="center"/>
    </xf>
    <xf numFmtId="0" fontId="26" fillId="36" borderId="23" xfId="42" applyNumberFormat="1" applyFont="1" applyFill="1" applyBorder="1" applyAlignment="1">
      <alignment horizontal="left" vertical="center"/>
    </xf>
    <xf numFmtId="0" fontId="23" fillId="0" borderId="44" xfId="42" applyNumberFormat="1" applyFont="1" applyFill="1" applyBorder="1" applyAlignment="1">
      <alignment horizontal="center" vertical="center" wrapText="1"/>
    </xf>
    <xf numFmtId="4" fontId="23" fillId="0" borderId="44" xfId="42" applyNumberFormat="1" applyFont="1" applyFill="1" applyBorder="1" applyAlignment="1">
      <alignment horizontal="right" vertical="center" wrapText="1"/>
    </xf>
    <xf numFmtId="49" fontId="23" fillId="0" borderId="44" xfId="42" applyNumberFormat="1" applyFont="1" applyFill="1" applyBorder="1" applyAlignment="1">
      <alignment horizontal="center" vertical="center" wrapText="1"/>
    </xf>
    <xf numFmtId="49" fontId="23" fillId="0" borderId="46" xfId="42" applyNumberFormat="1" applyFont="1" applyFill="1" applyBorder="1" applyAlignment="1">
      <alignment horizontal="center" vertical="center" wrapText="1"/>
    </xf>
    <xf numFmtId="49" fontId="24" fillId="0" borderId="46" xfId="42" applyNumberFormat="1" applyFont="1" applyFill="1" applyBorder="1" applyAlignment="1">
      <alignment horizontal="center" vertical="center" wrapText="1"/>
    </xf>
    <xf numFmtId="0" fontId="23" fillId="0" borderId="17" xfId="42" applyNumberFormat="1" applyFont="1" applyFill="1" applyBorder="1" applyAlignment="1">
      <alignment horizontal="center" vertical="center" wrapText="1"/>
    </xf>
    <xf numFmtId="4" fontId="23" fillId="0" borderId="17" xfId="42" applyNumberFormat="1" applyFont="1" applyFill="1" applyBorder="1" applyAlignment="1">
      <alignment horizontal="right" vertical="center" wrapText="1"/>
    </xf>
    <xf numFmtId="49" fontId="23" fillId="0" borderId="17" xfId="42" applyNumberFormat="1" applyFont="1" applyFill="1" applyBorder="1" applyAlignment="1">
      <alignment horizontal="center" vertical="center" wrapText="1"/>
    </xf>
    <xf numFmtId="49" fontId="23" fillId="0" borderId="14" xfId="42" applyNumberFormat="1" applyFont="1" applyFill="1" applyBorder="1" applyAlignment="1">
      <alignment horizontal="center" vertical="center" wrapText="1"/>
    </xf>
    <xf numFmtId="49" fontId="24" fillId="0" borderId="14" xfId="42" applyNumberFormat="1" applyFont="1" applyFill="1" applyBorder="1" applyAlignment="1">
      <alignment horizontal="center" vertical="center" wrapText="1"/>
    </xf>
    <xf numFmtId="0" fontId="23" fillId="0" borderId="20" xfId="42" applyNumberFormat="1" applyFont="1" applyFill="1" applyBorder="1" applyAlignment="1">
      <alignment horizontal="center" vertical="center" wrapText="1"/>
    </xf>
    <xf numFmtId="4" fontId="23" fillId="0" borderId="20" xfId="42" applyNumberFormat="1" applyFont="1" applyFill="1" applyBorder="1" applyAlignment="1">
      <alignment horizontal="right" vertical="center" wrapText="1"/>
    </xf>
    <xf numFmtId="49" fontId="23" fillId="0" borderId="20" xfId="42" applyNumberFormat="1" applyFont="1" applyFill="1" applyBorder="1" applyAlignment="1">
      <alignment horizontal="center" vertical="center" wrapText="1"/>
    </xf>
    <xf numFmtId="49" fontId="24" fillId="0" borderId="20" xfId="42" applyNumberFormat="1" applyFont="1" applyFill="1" applyBorder="1" applyAlignment="1">
      <alignment horizontal="center" vertical="center" wrapText="1"/>
    </xf>
    <xf numFmtId="49" fontId="24" fillId="35" borderId="20" xfId="42" applyNumberFormat="1" applyFont="1" applyFill="1" applyBorder="1" applyAlignment="1">
      <alignment horizontal="center" vertical="center" wrapText="1"/>
    </xf>
    <xf numFmtId="4" fontId="23" fillId="35" borderId="13" xfId="42" applyNumberFormat="1" applyFont="1" applyFill="1" applyBorder="1" applyAlignment="1">
      <alignment horizontal="right" vertical="center" wrapText="1"/>
    </xf>
    <xf numFmtId="49" fontId="24" fillId="35" borderId="13" xfId="42" applyNumberFormat="1" applyFont="1" applyFill="1" applyBorder="1" applyAlignment="1">
      <alignment horizontal="center" vertical="center" wrapText="1"/>
    </xf>
    <xf numFmtId="0" fontId="22" fillId="36" borderId="34" xfId="42" applyNumberFormat="1" applyFont="1" applyFill="1" applyBorder="1" applyAlignment="1">
      <alignment vertical="top"/>
    </xf>
    <xf numFmtId="0" fontId="22" fillId="36" borderId="34" xfId="42" applyNumberFormat="1" applyFont="1" applyFill="1" applyBorder="1" applyAlignment="1">
      <alignment horizontal="center" vertical="center"/>
    </xf>
    <xf numFmtId="4" fontId="22" fillId="36" borderId="34" xfId="42" applyNumberFormat="1" applyFont="1" applyFill="1" applyBorder="1" applyAlignment="1">
      <alignment vertical="center"/>
    </xf>
    <xf numFmtId="0" fontId="22" fillId="36" borderId="34" xfId="42" applyNumberFormat="1" applyFont="1" applyFill="1" applyBorder="1" applyAlignment="1">
      <alignment vertical="center"/>
    </xf>
    <xf numFmtId="0" fontId="26" fillId="36" borderId="34" xfId="42" applyNumberFormat="1" applyFont="1" applyFill="1" applyBorder="1" applyAlignment="1">
      <alignment vertical="center"/>
    </xf>
    <xf numFmtId="0" fontId="22" fillId="36" borderId="39" xfId="42" applyNumberFormat="1" applyFont="1" applyFill="1" applyBorder="1" applyAlignment="1">
      <alignment vertical="center"/>
    </xf>
    <xf numFmtId="49" fontId="22" fillId="0" borderId="26" xfId="42" applyNumberFormat="1" applyFont="1" applyFill="1" applyBorder="1" applyAlignment="1">
      <alignment horizontal="left" vertical="top" wrapText="1"/>
    </xf>
    <xf numFmtId="49" fontId="23" fillId="0" borderId="22" xfId="42" applyNumberFormat="1" applyFont="1" applyFill="1" applyBorder="1" applyAlignment="1">
      <alignment horizontal="left" vertical="top" wrapText="1"/>
    </xf>
    <xf numFmtId="0" fontId="23" fillId="0" borderId="22" xfId="42" applyNumberFormat="1" applyFont="1" applyFill="1" applyBorder="1" applyAlignment="1">
      <alignment horizontal="center" vertical="center" wrapText="1"/>
    </xf>
    <xf numFmtId="4" fontId="23" fillId="0" borderId="22" xfId="42" applyNumberFormat="1" applyFont="1" applyFill="1" applyBorder="1" applyAlignment="1">
      <alignment horizontal="right" vertical="center" wrapText="1"/>
    </xf>
    <xf numFmtId="49" fontId="23" fillId="0" borderId="22" xfId="42" applyNumberFormat="1" applyFont="1" applyFill="1" applyBorder="1" applyAlignment="1">
      <alignment horizontal="center" vertical="center" wrapText="1"/>
    </xf>
    <xf numFmtId="49" fontId="24" fillId="0" borderId="22" xfId="42" applyNumberFormat="1" applyFont="1" applyFill="1" applyBorder="1" applyAlignment="1">
      <alignment horizontal="center" vertical="center" wrapText="1"/>
    </xf>
    <xf numFmtId="49" fontId="23" fillId="0" borderId="27" xfId="42" applyNumberFormat="1" applyFont="1" applyFill="1" applyBorder="1" applyAlignment="1">
      <alignment horizontal="center" vertical="center" wrapText="1"/>
    </xf>
    <xf numFmtId="49" fontId="24" fillId="0" borderId="18" xfId="42" applyNumberFormat="1" applyFont="1" applyFill="1" applyBorder="1" applyAlignment="1">
      <alignment horizontal="center" vertical="center" wrapText="1"/>
    </xf>
    <xf numFmtId="4" fontId="24" fillId="0" borderId="20" xfId="42" applyNumberFormat="1" applyFont="1" applyFill="1" applyBorder="1" applyAlignment="1">
      <alignment horizontal="right" vertical="center" wrapText="1"/>
    </xf>
    <xf numFmtId="0" fontId="24" fillId="0" borderId="21" xfId="42" applyNumberFormat="1" applyFont="1" applyFill="1" applyBorder="1" applyAlignment="1">
      <alignment horizontal="center" vertical="center" wrapText="1"/>
    </xf>
    <xf numFmtId="4" fontId="24" fillId="0" borderId="21" xfId="42" applyNumberFormat="1" applyFont="1" applyFill="1" applyBorder="1" applyAlignment="1">
      <alignment horizontal="right" vertical="center" wrapText="1"/>
    </xf>
    <xf numFmtId="0" fontId="24" fillId="0" borderId="44" xfId="42" applyNumberFormat="1" applyFont="1" applyFill="1" applyBorder="1" applyAlignment="1">
      <alignment horizontal="center" vertical="center" wrapText="1"/>
    </xf>
    <xf numFmtId="4" fontId="24" fillId="0" borderId="44" xfId="42" applyNumberFormat="1" applyFont="1" applyFill="1" applyBorder="1" applyAlignment="1">
      <alignment horizontal="right" vertical="center" wrapText="1"/>
    </xf>
    <xf numFmtId="49" fontId="24" fillId="0" borderId="44" xfId="42" applyNumberFormat="1" applyFont="1" applyFill="1" applyBorder="1" applyAlignment="1">
      <alignment horizontal="center" vertical="center" wrapText="1"/>
    </xf>
    <xf numFmtId="0" fontId="24" fillId="0" borderId="13" xfId="42" applyNumberFormat="1" applyFont="1" applyFill="1" applyBorder="1" applyAlignment="1">
      <alignment horizontal="center" vertical="center" wrapText="1"/>
    </xf>
    <xf numFmtId="4" fontId="24" fillId="0" borderId="13" xfId="42" applyNumberFormat="1" applyFont="1" applyFill="1" applyBorder="1" applyAlignment="1">
      <alignment horizontal="right" vertical="center" wrapText="1"/>
    </xf>
    <xf numFmtId="0" fontId="24" fillId="0" borderId="25" xfId="42" applyNumberFormat="1" applyFont="1" applyFill="1" applyBorder="1" applyAlignment="1">
      <alignment horizontal="center" vertical="center" wrapText="1"/>
    </xf>
    <xf numFmtId="49" fontId="24" fillId="0" borderId="26" xfId="42" applyNumberFormat="1" applyFont="1" applyFill="1" applyBorder="1" applyAlignment="1">
      <alignment horizontal="center" vertical="center" wrapText="1"/>
    </xf>
    <xf numFmtId="0" fontId="24" fillId="0" borderId="20" xfId="42" applyNumberFormat="1" applyFont="1" applyFill="1" applyBorder="1" applyAlignment="1">
      <alignment horizontal="center" vertical="center" wrapText="1"/>
    </xf>
    <xf numFmtId="49" fontId="23" fillId="35" borderId="21" xfId="42" applyNumberFormat="1" applyFont="1" applyFill="1" applyBorder="1" applyAlignment="1">
      <alignment horizontal="center" vertical="center" wrapText="1"/>
    </xf>
    <xf numFmtId="49" fontId="23" fillId="35" borderId="48" xfId="42" applyNumberFormat="1" applyFont="1" applyFill="1" applyBorder="1" applyAlignment="1">
      <alignment horizontal="center" vertical="center" wrapText="1"/>
    </xf>
    <xf numFmtId="0" fontId="22" fillId="36" borderId="35" xfId="42" applyNumberFormat="1" applyFont="1" applyFill="1" applyBorder="1" applyAlignment="1">
      <alignment vertical="center"/>
    </xf>
    <xf numFmtId="0" fontId="22" fillId="36" borderId="34" xfId="42" applyNumberFormat="1" applyFont="1" applyFill="1" applyBorder="1" applyAlignment="1">
      <alignment horizontal="left" vertical="top"/>
    </xf>
    <xf numFmtId="4" fontId="22" fillId="36" borderId="34" xfId="42" applyNumberFormat="1" applyFont="1" applyFill="1" applyBorder="1" applyAlignment="1">
      <alignment horizontal="right" vertical="center"/>
    </xf>
    <xf numFmtId="0" fontId="22" fillId="36" borderId="34" xfId="42" applyNumberFormat="1" applyFont="1" applyFill="1" applyBorder="1" applyAlignment="1">
      <alignment horizontal="left" vertical="center"/>
    </xf>
    <xf numFmtId="0" fontId="26" fillId="36" borderId="34" xfId="42" applyNumberFormat="1" applyFont="1" applyFill="1" applyBorder="1" applyAlignment="1">
      <alignment horizontal="left" vertical="center"/>
    </xf>
    <xf numFmtId="0" fontId="22" fillId="36" borderId="33" xfId="42" applyNumberFormat="1" applyFont="1" applyFill="1" applyBorder="1" applyAlignment="1">
      <alignment horizontal="left" vertical="center"/>
    </xf>
    <xf numFmtId="49" fontId="22" fillId="0" borderId="12" xfId="42" applyNumberFormat="1" applyFont="1" applyFill="1" applyBorder="1" applyAlignment="1">
      <alignment horizontal="left" vertical="top" wrapText="1"/>
    </xf>
    <xf numFmtId="0" fontId="22" fillId="36" borderId="12" xfId="42" applyNumberFormat="1" applyFont="1" applyFill="1" applyBorder="1" applyAlignment="1">
      <alignment vertical="center"/>
    </xf>
    <xf numFmtId="0" fontId="22" fillId="36" borderId="11" xfId="42" applyNumberFormat="1" applyFont="1" applyFill="1" applyBorder="1" applyAlignment="1">
      <alignment horizontal="left" vertical="top"/>
    </xf>
    <xf numFmtId="0" fontId="22" fillId="36" borderId="11" xfId="42" applyNumberFormat="1" applyFont="1" applyFill="1" applyBorder="1" applyAlignment="1">
      <alignment horizontal="center" vertical="center"/>
    </xf>
    <xf numFmtId="4" fontId="22" fillId="36" borderId="11" xfId="42" applyNumberFormat="1" applyFont="1" applyFill="1" applyBorder="1" applyAlignment="1">
      <alignment horizontal="right" vertical="center"/>
    </xf>
    <xf numFmtId="0" fontId="22" fillId="36" borderId="11" xfId="42" applyNumberFormat="1" applyFont="1" applyFill="1" applyBorder="1" applyAlignment="1">
      <alignment horizontal="left" vertical="center"/>
    </xf>
    <xf numFmtId="0" fontId="26" fillId="36" borderId="11" xfId="42" applyNumberFormat="1" applyFont="1" applyFill="1" applyBorder="1" applyAlignment="1">
      <alignment horizontal="left" vertical="center"/>
    </xf>
    <xf numFmtId="0" fontId="22" fillId="36" borderId="10" xfId="42" applyNumberFormat="1" applyFont="1" applyFill="1" applyBorder="1" applyAlignment="1">
      <alignment horizontal="left" vertical="center"/>
    </xf>
    <xf numFmtId="0" fontId="27" fillId="34" borderId="40" xfId="42" applyNumberFormat="1" applyFont="1" applyFill="1" applyBorder="1" applyAlignment="1">
      <alignment horizontal="left" vertical="center"/>
    </xf>
    <xf numFmtId="49" fontId="23" fillId="0" borderId="41" xfId="42" applyNumberFormat="1" applyFont="1" applyFill="1" applyBorder="1" applyAlignment="1">
      <alignment horizontal="left" vertical="top" wrapText="1"/>
    </xf>
    <xf numFmtId="0" fontId="23" fillId="0" borderId="41" xfId="42" applyNumberFormat="1" applyFont="1" applyFill="1" applyBorder="1" applyAlignment="1">
      <alignment horizontal="center" vertical="center" wrapText="1"/>
    </xf>
    <xf numFmtId="4" fontId="23" fillId="0" borderId="41" xfId="42" applyNumberFormat="1" applyFont="1" applyFill="1" applyBorder="1" applyAlignment="1">
      <alignment horizontal="right" vertical="center" wrapText="1"/>
    </xf>
    <xf numFmtId="49" fontId="23" fillId="0" borderId="41" xfId="42" applyNumberFormat="1" applyFont="1" applyFill="1" applyBorder="1" applyAlignment="1">
      <alignment horizontal="center" vertical="center" wrapText="1"/>
    </xf>
    <xf numFmtId="49" fontId="24" fillId="0" borderId="41" xfId="42" applyNumberFormat="1" applyFont="1" applyFill="1" applyBorder="1" applyAlignment="1">
      <alignment horizontal="center" vertical="center" wrapText="1"/>
    </xf>
    <xf numFmtId="49" fontId="23" fillId="0" borderId="40" xfId="42" applyNumberFormat="1" applyFont="1" applyFill="1" applyBorder="1" applyAlignment="1">
      <alignment horizontal="center" vertical="center" wrapText="1"/>
    </xf>
    <xf numFmtId="0" fontId="22" fillId="34" borderId="12" xfId="42" applyNumberFormat="1" applyFont="1" applyFill="1" applyBorder="1" applyAlignment="1">
      <alignment horizontal="left" vertical="center"/>
    </xf>
    <xf numFmtId="49" fontId="23" fillId="0" borderId="58" xfId="42" applyNumberFormat="1" applyFont="1" applyFill="1" applyBorder="1" applyAlignment="1">
      <alignment horizontal="center" vertical="center" wrapText="1"/>
    </xf>
    <xf numFmtId="49" fontId="24" fillId="0" borderId="59" xfId="42" applyNumberFormat="1" applyFont="1" applyFill="1" applyBorder="1" applyAlignment="1">
      <alignment horizontal="center" vertical="center" wrapText="1"/>
    </xf>
    <xf numFmtId="4" fontId="23" fillId="35" borderId="21" xfId="42" applyNumberFormat="1" applyFont="1" applyFill="1" applyBorder="1" applyAlignment="1">
      <alignment horizontal="right" vertical="center" wrapText="1"/>
    </xf>
    <xf numFmtId="49" fontId="23" fillId="35" borderId="19" xfId="42" applyNumberFormat="1" applyFont="1" applyFill="1" applyBorder="1" applyAlignment="1">
      <alignment horizontal="center" vertical="center" wrapText="1"/>
    </xf>
    <xf numFmtId="49" fontId="24" fillId="35" borderId="19" xfId="42" applyNumberFormat="1" applyFont="1" applyFill="1" applyBorder="1" applyAlignment="1">
      <alignment horizontal="center" vertical="center" wrapText="1"/>
    </xf>
    <xf numFmtId="0" fontId="22" fillId="0" borderId="12" xfId="42" applyNumberFormat="1" applyFont="1" applyFill="1" applyBorder="1" applyAlignment="1">
      <alignment horizontal="left" vertical="center"/>
    </xf>
    <xf numFmtId="0" fontId="22" fillId="0" borderId="41" xfId="42" applyNumberFormat="1" applyFont="1" applyFill="1" applyBorder="1" applyAlignment="1">
      <alignment horizontal="left" vertical="top"/>
    </xf>
    <xf numFmtId="0" fontId="27" fillId="0" borderId="41" xfId="42" applyNumberFormat="1" applyFont="1" applyFill="1" applyBorder="1" applyAlignment="1">
      <alignment horizontal="center" vertical="center"/>
    </xf>
    <xf numFmtId="4" fontId="22" fillId="0" borderId="41" xfId="42" applyNumberFormat="1" applyFont="1" applyFill="1" applyBorder="1" applyAlignment="1">
      <alignment horizontal="right" vertical="center"/>
    </xf>
    <xf numFmtId="0" fontId="27" fillId="0" borderId="41" xfId="42" applyNumberFormat="1" applyFont="1" applyFill="1" applyBorder="1" applyAlignment="1">
      <alignment horizontal="left" vertical="center"/>
    </xf>
    <xf numFmtId="0" fontId="26" fillId="0" borderId="41" xfId="42" applyNumberFormat="1" applyFont="1" applyFill="1" applyBorder="1" applyAlignment="1">
      <alignment horizontal="left" vertical="center"/>
    </xf>
    <xf numFmtId="0" fontId="27" fillId="0" borderId="40" xfId="42" applyNumberFormat="1" applyFont="1" applyFill="1" applyBorder="1" applyAlignment="1">
      <alignment horizontal="left" vertical="center"/>
    </xf>
    <xf numFmtId="0" fontId="23" fillId="0" borderId="58" xfId="42" applyNumberFormat="1" applyFont="1" applyFill="1" applyBorder="1" applyAlignment="1">
      <alignment horizontal="center" vertical="center" wrapText="1"/>
    </xf>
    <xf numFmtId="4" fontId="23" fillId="0" borderId="58" xfId="42" applyNumberFormat="1" applyFont="1" applyFill="1" applyBorder="1" applyAlignment="1">
      <alignment horizontal="right" vertical="center" wrapText="1"/>
    </xf>
    <xf numFmtId="0" fontId="22" fillId="34" borderId="32" xfId="42" applyNumberFormat="1" applyFont="1" applyFill="1" applyBorder="1" applyAlignment="1">
      <alignment horizontal="left" vertical="center"/>
    </xf>
    <xf numFmtId="0" fontId="22" fillId="34" borderId="0" xfId="42" applyNumberFormat="1" applyFont="1" applyFill="1" applyBorder="1" applyAlignment="1">
      <alignment horizontal="left" vertical="top"/>
    </xf>
    <xf numFmtId="0" fontId="27" fillId="34" borderId="0" xfId="42" applyNumberFormat="1" applyFont="1" applyFill="1" applyBorder="1" applyAlignment="1">
      <alignment horizontal="center" vertical="center"/>
    </xf>
    <xf numFmtId="4" fontId="22" fillId="34" borderId="0" xfId="42" applyNumberFormat="1" applyFont="1" applyFill="1" applyBorder="1" applyAlignment="1">
      <alignment horizontal="right" vertical="center"/>
    </xf>
    <xf numFmtId="0" fontId="27" fillId="34" borderId="0" xfId="42" applyNumberFormat="1" applyFont="1" applyFill="1" applyBorder="1" applyAlignment="1">
      <alignment horizontal="left" vertical="center"/>
    </xf>
    <xf numFmtId="0" fontId="26" fillId="34" borderId="0" xfId="42" applyNumberFormat="1" applyFont="1" applyFill="1" applyBorder="1" applyAlignment="1">
      <alignment horizontal="left" vertical="center"/>
    </xf>
    <xf numFmtId="0" fontId="27" fillId="34" borderId="60" xfId="42" applyNumberFormat="1" applyFont="1" applyFill="1" applyBorder="1" applyAlignment="1">
      <alignment horizontal="left" vertical="center"/>
    </xf>
    <xf numFmtId="0" fontId="22" fillId="35" borderId="36" xfId="42" applyNumberFormat="1" applyFont="1" applyFill="1" applyBorder="1" applyAlignment="1">
      <alignment horizontal="left" vertical="center"/>
    </xf>
    <xf numFmtId="0" fontId="22" fillId="35" borderId="34" xfId="42" applyNumberFormat="1" applyFont="1" applyFill="1" applyBorder="1" applyAlignment="1">
      <alignment horizontal="left" vertical="top"/>
    </xf>
    <xf numFmtId="0" fontId="27" fillId="35" borderId="34" xfId="42" applyNumberFormat="1" applyFont="1" applyFill="1" applyBorder="1" applyAlignment="1">
      <alignment horizontal="center" vertical="center"/>
    </xf>
    <xf numFmtId="4" fontId="22" fillId="35" borderId="34" xfId="42" applyNumberFormat="1" applyFont="1" applyFill="1" applyBorder="1" applyAlignment="1">
      <alignment horizontal="right" vertical="center"/>
    </xf>
    <xf numFmtId="0" fontId="27" fillId="35" borderId="34" xfId="42" applyNumberFormat="1" applyFont="1" applyFill="1" applyBorder="1" applyAlignment="1">
      <alignment horizontal="left" vertical="center"/>
    </xf>
    <xf numFmtId="0" fontId="26" fillId="35" borderId="34" xfId="42" applyNumberFormat="1" applyFont="1" applyFill="1" applyBorder="1" applyAlignment="1">
      <alignment horizontal="left" vertical="center"/>
    </xf>
    <xf numFmtId="0" fontId="27" fillId="35" borderId="39" xfId="42" applyNumberFormat="1" applyFont="1" applyFill="1" applyBorder="1" applyAlignment="1">
      <alignment horizontal="left" vertical="center"/>
    </xf>
    <xf numFmtId="4" fontId="23" fillId="35" borderId="44" xfId="42" applyNumberFormat="1" applyFont="1" applyFill="1" applyBorder="1" applyAlignment="1">
      <alignment horizontal="right" vertical="center" wrapText="1"/>
    </xf>
    <xf numFmtId="49" fontId="23" fillId="35" borderId="44" xfId="42" applyNumberFormat="1" applyFont="1" applyFill="1" applyBorder="1" applyAlignment="1">
      <alignment horizontal="center" vertical="center" wrapText="1"/>
    </xf>
    <xf numFmtId="49" fontId="23" fillId="35" borderId="45" xfId="42" applyNumberFormat="1" applyFont="1" applyFill="1" applyBorder="1" applyAlignment="1">
      <alignment horizontal="center" vertical="center" wrapText="1"/>
    </xf>
    <xf numFmtId="0" fontId="22" fillId="35" borderId="13" xfId="42" applyFont="1" applyFill="1" applyBorder="1" applyAlignment="1">
      <alignment horizontal="left" vertical="top" wrapText="1"/>
    </xf>
    <xf numFmtId="0" fontId="22" fillId="36" borderId="51" xfId="42" applyNumberFormat="1" applyFont="1" applyFill="1" applyBorder="1" applyAlignment="1">
      <alignment vertical="center"/>
    </xf>
    <xf numFmtId="0" fontId="22" fillId="36" borderId="52" xfId="42" applyNumberFormat="1" applyFont="1" applyFill="1" applyBorder="1" applyAlignment="1">
      <alignment horizontal="left" vertical="top"/>
    </xf>
    <xf numFmtId="0" fontId="22" fillId="36" borderId="52" xfId="42" applyNumberFormat="1" applyFont="1" applyFill="1" applyBorder="1" applyAlignment="1">
      <alignment horizontal="center" vertical="center"/>
    </xf>
    <xf numFmtId="4" fontId="22" fillId="36" borderId="52" xfId="42" applyNumberFormat="1" applyFont="1" applyFill="1" applyBorder="1" applyAlignment="1">
      <alignment horizontal="right" vertical="center"/>
    </xf>
    <xf numFmtId="0" fontId="22" fillId="36" borderId="52" xfId="42" applyNumberFormat="1" applyFont="1" applyFill="1" applyBorder="1" applyAlignment="1">
      <alignment horizontal="left" vertical="center"/>
    </xf>
    <xf numFmtId="0" fontId="26" fillId="36" borderId="52" xfId="42" applyNumberFormat="1" applyFont="1" applyFill="1" applyBorder="1" applyAlignment="1">
      <alignment horizontal="left" vertical="center"/>
    </xf>
    <xf numFmtId="0" fontId="22" fillId="36" borderId="53" xfId="42" applyNumberFormat="1" applyFont="1" applyFill="1" applyBorder="1" applyAlignment="1">
      <alignment horizontal="left" vertical="center"/>
    </xf>
    <xf numFmtId="0" fontId="22" fillId="34" borderId="41" xfId="42" applyNumberFormat="1" applyFont="1" applyFill="1" applyBorder="1" applyAlignment="1">
      <alignment horizontal="left" vertical="top"/>
    </xf>
    <xf numFmtId="4" fontId="23" fillId="35" borderId="43" xfId="42" applyNumberFormat="1" applyFont="1" applyFill="1" applyBorder="1" applyAlignment="1">
      <alignment horizontal="right" vertical="center"/>
    </xf>
    <xf numFmtId="0" fontId="22" fillId="35" borderId="13" xfId="42" applyNumberFormat="1" applyFont="1" applyFill="1" applyBorder="1" applyAlignment="1">
      <alignment vertical="top"/>
    </xf>
    <xf numFmtId="0" fontId="24" fillId="35" borderId="13" xfId="42" applyNumberFormat="1" applyFont="1" applyFill="1" applyBorder="1" applyAlignment="1">
      <alignment horizontal="center" vertical="center" wrapText="1"/>
    </xf>
    <xf numFmtId="0" fontId="23" fillId="35" borderId="42" xfId="42" applyNumberFormat="1" applyFont="1" applyFill="1" applyBorder="1" applyAlignment="1">
      <alignment horizontal="center" vertical="center" wrapText="1"/>
    </xf>
    <xf numFmtId="0" fontId="23" fillId="0" borderId="25" xfId="42" applyNumberFormat="1" applyFont="1" applyFill="1" applyBorder="1" applyAlignment="1">
      <alignment horizontal="center" vertical="center" wrapText="1"/>
    </xf>
    <xf numFmtId="0" fontId="23" fillId="35" borderId="21" xfId="42" applyNumberFormat="1" applyFont="1" applyFill="1" applyBorder="1" applyAlignment="1">
      <alignment horizontal="center" vertical="center" wrapText="1"/>
    </xf>
    <xf numFmtId="0" fontId="23" fillId="0" borderId="30" xfId="42" applyNumberFormat="1" applyFont="1" applyFill="1" applyBorder="1" applyAlignment="1">
      <alignment horizontal="center" vertical="center" wrapText="1"/>
    </xf>
    <xf numFmtId="0" fontId="23" fillId="0" borderId="43" xfId="42" applyNumberFormat="1" applyFont="1" applyFill="1" applyBorder="1" applyAlignment="1">
      <alignment horizontal="center" vertical="center" wrapText="1"/>
    </xf>
    <xf numFmtId="4" fontId="23" fillId="0" borderId="43" xfId="42" applyNumberFormat="1" applyFont="1" applyFill="1" applyBorder="1" applyAlignment="1">
      <alignment horizontal="right" vertical="center" wrapText="1"/>
    </xf>
    <xf numFmtId="0" fontId="23" fillId="0" borderId="15" xfId="42" applyNumberFormat="1" applyFont="1" applyFill="1" applyBorder="1" applyAlignment="1">
      <alignment horizontal="center" vertical="center" wrapText="1"/>
    </xf>
    <xf numFmtId="4" fontId="23" fillId="0" borderId="15" xfId="42" applyNumberFormat="1" applyFont="1" applyFill="1" applyBorder="1" applyAlignment="1">
      <alignment horizontal="right" vertical="center" wrapText="1"/>
    </xf>
    <xf numFmtId="49" fontId="23" fillId="0" borderId="15" xfId="42" applyNumberFormat="1" applyFont="1" applyFill="1" applyBorder="1" applyAlignment="1">
      <alignment horizontal="center" vertical="center" wrapText="1"/>
    </xf>
    <xf numFmtId="0" fontId="22" fillId="34" borderId="11" xfId="42" applyNumberFormat="1" applyFont="1" applyFill="1" applyBorder="1" applyAlignment="1">
      <alignment horizontal="left" vertical="top"/>
    </xf>
    <xf numFmtId="0" fontId="27" fillId="34" borderId="11" xfId="42" applyNumberFormat="1" applyFont="1" applyFill="1" applyBorder="1" applyAlignment="1">
      <alignment horizontal="center" vertical="center"/>
    </xf>
    <xf numFmtId="4" fontId="22" fillId="34" borderId="11" xfId="42" applyNumberFormat="1" applyFont="1" applyFill="1" applyBorder="1" applyAlignment="1">
      <alignment horizontal="right" vertical="center"/>
    </xf>
    <xf numFmtId="0" fontId="27" fillId="34" borderId="11" xfId="42" applyNumberFormat="1" applyFont="1" applyFill="1" applyBorder="1" applyAlignment="1">
      <alignment horizontal="left" vertical="center"/>
    </xf>
    <xf numFmtId="0" fontId="26" fillId="34" borderId="11" xfId="42" applyNumberFormat="1" applyFont="1" applyFill="1" applyBorder="1" applyAlignment="1">
      <alignment horizontal="left" vertical="center"/>
    </xf>
    <xf numFmtId="0" fontId="27" fillId="34" borderId="10" xfId="42" applyNumberFormat="1" applyFont="1" applyFill="1" applyBorder="1" applyAlignment="1">
      <alignment horizontal="left" vertical="center"/>
    </xf>
    <xf numFmtId="0" fontId="22" fillId="33" borderId="12" xfId="42" applyNumberFormat="1" applyFont="1" applyFill="1" applyBorder="1" applyAlignment="1">
      <alignment horizontal="left" vertical="center"/>
    </xf>
    <xf numFmtId="49" fontId="22" fillId="33" borderId="11" xfId="42" applyNumberFormat="1" applyFont="1" applyFill="1" applyBorder="1" applyAlignment="1">
      <alignment horizontal="left" vertical="top" wrapText="1"/>
    </xf>
    <xf numFmtId="0" fontId="22" fillId="33" borderId="11" xfId="42" applyNumberFormat="1" applyFont="1" applyFill="1" applyBorder="1" applyAlignment="1">
      <alignment horizontal="center" vertical="center" wrapText="1"/>
    </xf>
    <xf numFmtId="4" fontId="22" fillId="33" borderId="11" xfId="42" applyNumberFormat="1" applyFont="1" applyFill="1" applyBorder="1" applyAlignment="1">
      <alignment horizontal="right" vertical="center" wrapText="1"/>
    </xf>
    <xf numFmtId="49" fontId="22" fillId="33" borderId="11" xfId="42" applyNumberFormat="1" applyFont="1" applyFill="1" applyBorder="1" applyAlignment="1">
      <alignment horizontal="center" vertical="center" wrapText="1"/>
    </xf>
    <xf numFmtId="49" fontId="26" fillId="33" borderId="11" xfId="42" applyNumberFormat="1" applyFont="1" applyFill="1" applyBorder="1" applyAlignment="1">
      <alignment horizontal="center" vertical="center" wrapText="1"/>
    </xf>
    <xf numFmtId="49" fontId="22" fillId="33" borderId="10" xfId="42" applyNumberFormat="1" applyFont="1" applyFill="1" applyBorder="1" applyAlignment="1">
      <alignment horizontal="center" vertical="center" wrapText="1"/>
    </xf>
    <xf numFmtId="49" fontId="22" fillId="0" borderId="0" xfId="42" applyNumberFormat="1" applyFont="1" applyBorder="1"/>
    <xf numFmtId="49" fontId="23" fillId="0" borderId="0" xfId="42" applyNumberFormat="1" applyFont="1" applyBorder="1" applyAlignment="1">
      <alignment vertical="top"/>
    </xf>
    <xf numFmtId="0" fontId="23" fillId="0" borderId="0" xfId="42" applyNumberFormat="1" applyFont="1" applyBorder="1" applyAlignment="1">
      <alignment horizontal="center" wrapText="1"/>
    </xf>
    <xf numFmtId="2" fontId="23" fillId="0" borderId="0" xfId="42" applyNumberFormat="1" applyFont="1" applyBorder="1"/>
    <xf numFmtId="2" fontId="23" fillId="0" borderId="0" xfId="42" applyNumberFormat="1" applyFont="1" applyFill="1" applyBorder="1" applyAlignment="1">
      <alignment horizontal="center"/>
    </xf>
    <xf numFmtId="4" fontId="23" fillId="0" borderId="0" xfId="42" applyNumberFormat="1" applyFont="1" applyBorder="1" applyAlignment="1">
      <alignment horizontal="center"/>
    </xf>
    <xf numFmtId="4" fontId="23" fillId="0" borderId="0" xfId="42" applyNumberFormat="1" applyFont="1" applyBorder="1" applyAlignment="1">
      <alignment horizontal="right"/>
    </xf>
    <xf numFmtId="4" fontId="24" fillId="0" borderId="0" xfId="42" applyNumberFormat="1" applyFont="1" applyBorder="1" applyAlignment="1">
      <alignment horizontal="right"/>
    </xf>
    <xf numFmtId="0" fontId="24" fillId="0" borderId="0" xfId="42" applyFont="1" applyFill="1" applyBorder="1" applyAlignment="1">
      <alignment horizontal="center" vertical="center" wrapText="1"/>
    </xf>
    <xf numFmtId="0" fontId="22" fillId="34" borderId="32" xfId="42" applyNumberFormat="1" applyFont="1" applyFill="1" applyBorder="1" applyAlignment="1">
      <alignment horizontal="left" vertical="top"/>
    </xf>
    <xf numFmtId="4" fontId="23" fillId="35" borderId="25" xfId="42" applyNumberFormat="1" applyFont="1" applyFill="1" applyBorder="1" applyAlignment="1">
      <alignment horizontal="right" vertical="center" wrapText="1"/>
    </xf>
    <xf numFmtId="4" fontId="23" fillId="35" borderId="43" xfId="42" applyNumberFormat="1" applyFont="1" applyFill="1" applyBorder="1" applyAlignment="1">
      <alignment horizontal="center" vertical="center" wrapText="1"/>
    </xf>
    <xf numFmtId="0" fontId="24" fillId="35" borderId="13" xfId="42" applyNumberFormat="1" applyFont="1" applyFill="1" applyBorder="1" applyAlignment="1">
      <alignment horizontal="center" vertical="center"/>
    </xf>
    <xf numFmtId="4" fontId="23" fillId="35" borderId="31" xfId="42" applyNumberFormat="1" applyFont="1" applyFill="1" applyBorder="1" applyAlignment="1">
      <alignment horizontal="right" vertical="center" wrapText="1"/>
    </xf>
    <xf numFmtId="4" fontId="23" fillId="35" borderId="48" xfId="42" applyNumberFormat="1" applyFont="1" applyFill="1" applyBorder="1" applyAlignment="1">
      <alignment horizontal="right" vertical="center" wrapText="1"/>
    </xf>
    <xf numFmtId="0" fontId="24" fillId="0" borderId="61" xfId="42" applyFont="1" applyFill="1" applyBorder="1" applyAlignment="1">
      <alignment horizontal="center" vertical="center" wrapText="1"/>
    </xf>
    <xf numFmtId="0" fontId="24" fillId="0" borderId="13" xfId="42" applyFont="1" applyFill="1" applyBorder="1" applyAlignment="1">
      <alignment horizontal="center" vertical="center" wrapText="1"/>
    </xf>
    <xf numFmtId="0" fontId="23" fillId="0" borderId="62" xfId="42" applyNumberFormat="1" applyFont="1" applyFill="1" applyBorder="1" applyAlignment="1">
      <alignment horizontal="center" vertical="center" wrapText="1"/>
    </xf>
    <xf numFmtId="4" fontId="23" fillId="35" borderId="62" xfId="42" applyNumberFormat="1" applyFont="1" applyFill="1" applyBorder="1" applyAlignment="1">
      <alignment horizontal="right" vertical="center" wrapText="1"/>
    </xf>
    <xf numFmtId="49" fontId="23" fillId="35" borderId="62" xfId="42" applyNumberFormat="1" applyFont="1" applyFill="1" applyBorder="1" applyAlignment="1">
      <alignment horizontal="center" vertical="center" wrapText="1"/>
    </xf>
    <xf numFmtId="49" fontId="23" fillId="35" borderId="63" xfId="42" applyNumberFormat="1" applyFont="1" applyFill="1" applyBorder="1" applyAlignment="1">
      <alignment horizontal="center" vertical="center" wrapText="1"/>
    </xf>
    <xf numFmtId="49" fontId="24" fillId="35" borderId="63" xfId="42" applyNumberFormat="1" applyFont="1" applyFill="1" applyBorder="1" applyAlignment="1">
      <alignment horizontal="center" vertical="center" wrapText="1"/>
    </xf>
    <xf numFmtId="49" fontId="23" fillId="35" borderId="43" xfId="42" applyNumberFormat="1" applyFont="1" applyFill="1" applyBorder="1" applyAlignment="1">
      <alignment horizontal="center" vertical="center" wrapText="1"/>
    </xf>
    <xf numFmtId="0" fontId="23" fillId="35" borderId="58" xfId="42" applyNumberFormat="1" applyFont="1" applyFill="1" applyBorder="1" applyAlignment="1">
      <alignment horizontal="center" vertical="center" wrapText="1"/>
    </xf>
    <xf numFmtId="4" fontId="23" fillId="35" borderId="58" xfId="42" applyNumberFormat="1" applyFont="1" applyFill="1" applyBorder="1" applyAlignment="1">
      <alignment horizontal="right" vertical="center" wrapText="1"/>
    </xf>
    <xf numFmtId="49" fontId="24" fillId="35" borderId="59" xfId="42" applyNumberFormat="1" applyFont="1" applyFill="1" applyBorder="1" applyAlignment="1">
      <alignment horizontal="center" vertical="center" wrapText="1"/>
    </xf>
    <xf numFmtId="49" fontId="23" fillId="35" borderId="58" xfId="42" applyNumberFormat="1" applyFont="1" applyFill="1" applyBorder="1" applyAlignment="1">
      <alignment horizontal="center" vertical="center" wrapText="1"/>
    </xf>
    <xf numFmtId="49" fontId="23" fillId="35" borderId="59" xfId="42" applyNumberFormat="1" applyFont="1" applyFill="1" applyBorder="1" applyAlignment="1">
      <alignment horizontal="center" vertical="center" wrapText="1"/>
    </xf>
    <xf numFmtId="49" fontId="23" fillId="35" borderId="20" xfId="42" applyNumberFormat="1" applyFont="1" applyFill="1" applyBorder="1" applyAlignment="1">
      <alignment horizontal="center" vertical="center" wrapText="1"/>
    </xf>
    <xf numFmtId="0" fontId="24" fillId="0" borderId="30" xfId="42" applyFont="1" applyFill="1" applyBorder="1" applyAlignment="1">
      <alignment horizontal="center" vertical="center" wrapText="1"/>
    </xf>
    <xf numFmtId="49" fontId="23" fillId="0" borderId="64" xfId="42" applyNumberFormat="1" applyFont="1" applyFill="1" applyBorder="1" applyAlignment="1">
      <alignment horizontal="center" vertical="center" wrapText="1"/>
    </xf>
    <xf numFmtId="49" fontId="24" fillId="0" borderId="64" xfId="42" applyNumberFormat="1" applyFont="1" applyFill="1" applyBorder="1" applyAlignment="1">
      <alignment horizontal="center" vertical="center" wrapText="1"/>
    </xf>
    <xf numFmtId="0" fontId="24" fillId="0" borderId="58" xfId="42" applyNumberFormat="1" applyFont="1" applyFill="1" applyBorder="1" applyAlignment="1">
      <alignment horizontal="center" vertical="center" wrapText="1"/>
    </xf>
    <xf numFmtId="4" fontId="24" fillId="0" borderId="58" xfId="42" applyNumberFormat="1" applyFont="1" applyFill="1" applyBorder="1" applyAlignment="1">
      <alignment horizontal="right" vertical="center" wrapText="1"/>
    </xf>
    <xf numFmtId="49" fontId="23" fillId="0" borderId="62" xfId="42" applyNumberFormat="1" applyFont="1" applyFill="1" applyBorder="1" applyAlignment="1">
      <alignment horizontal="center" vertical="center" wrapText="1"/>
    </xf>
    <xf numFmtId="49" fontId="23" fillId="0" borderId="63" xfId="42" applyNumberFormat="1" applyFont="1" applyFill="1" applyBorder="1" applyAlignment="1">
      <alignment horizontal="center" vertical="center" wrapText="1"/>
    </xf>
    <xf numFmtId="49" fontId="24" fillId="0" borderId="63" xfId="42" applyNumberFormat="1" applyFont="1" applyFill="1" applyBorder="1" applyAlignment="1">
      <alignment horizontal="center" vertical="center" wrapText="1"/>
    </xf>
    <xf numFmtId="49" fontId="24" fillId="0" borderId="65" xfId="42" applyNumberFormat="1" applyFont="1" applyFill="1" applyBorder="1" applyAlignment="1">
      <alignment horizontal="center" vertical="center" wrapText="1"/>
    </xf>
    <xf numFmtId="4" fontId="28" fillId="0" borderId="25" xfId="42" applyNumberFormat="1" applyFont="1" applyFill="1" applyBorder="1" applyAlignment="1">
      <alignment horizontal="right" vertical="center" wrapText="1"/>
    </xf>
    <xf numFmtId="49" fontId="24" fillId="0" borderId="45" xfId="42" applyNumberFormat="1" applyFont="1" applyFill="1" applyBorder="1" applyAlignment="1">
      <alignment horizontal="center" vertical="center" wrapText="1"/>
    </xf>
    <xf numFmtId="0" fontId="24" fillId="0" borderId="45" xfId="42" applyNumberFormat="1" applyFont="1" applyFill="1" applyBorder="1" applyAlignment="1">
      <alignment horizontal="center" vertical="center" wrapText="1"/>
    </xf>
    <xf numFmtId="4" fontId="24" fillId="0" borderId="45" xfId="42" applyNumberFormat="1" applyFont="1" applyFill="1" applyBorder="1" applyAlignment="1">
      <alignment horizontal="right" vertical="center" wrapText="1"/>
    </xf>
    <xf numFmtId="49" fontId="24" fillId="0" borderId="48" xfId="42" applyNumberFormat="1" applyFont="1" applyFill="1" applyBorder="1" applyAlignment="1">
      <alignment horizontal="center" vertical="center" wrapText="1"/>
    </xf>
    <xf numFmtId="49" fontId="28" fillId="0" borderId="66" xfId="42" applyNumberFormat="1" applyFont="1" applyFill="1" applyBorder="1" applyAlignment="1">
      <alignment horizontal="center" vertical="center" wrapText="1"/>
    </xf>
    <xf numFmtId="4" fontId="23" fillId="35" borderId="42" xfId="42" applyNumberFormat="1" applyFont="1" applyFill="1" applyBorder="1" applyAlignment="1">
      <alignment horizontal="right" vertical="center" wrapText="1"/>
    </xf>
    <xf numFmtId="49" fontId="24" fillId="35" borderId="42" xfId="42" applyNumberFormat="1" applyFont="1" applyFill="1" applyBorder="1" applyAlignment="1">
      <alignment horizontal="center" vertical="center" wrapText="1"/>
    </xf>
    <xf numFmtId="0" fontId="24" fillId="35" borderId="43" xfId="42" applyNumberFormat="1" applyFont="1" applyFill="1" applyBorder="1" applyAlignment="1">
      <alignment horizontal="center" vertical="center" wrapText="1"/>
    </xf>
    <xf numFmtId="4" fontId="23" fillId="35" borderId="43" xfId="42" applyNumberFormat="1" applyFont="1" applyFill="1" applyBorder="1" applyAlignment="1">
      <alignment horizontal="right" vertical="center" wrapText="1"/>
    </xf>
    <xf numFmtId="4" fontId="23" fillId="35" borderId="13" xfId="42" applyNumberFormat="1" applyFont="1" applyFill="1" applyBorder="1" applyAlignment="1">
      <alignment horizontal="center" vertical="center" wrapText="1"/>
    </xf>
    <xf numFmtId="4" fontId="29" fillId="35" borderId="13" xfId="42" applyNumberFormat="1" applyFont="1" applyFill="1" applyBorder="1" applyAlignment="1">
      <alignment horizontal="right" vertical="center" wrapText="1"/>
    </xf>
    <xf numFmtId="4" fontId="23" fillId="0" borderId="62" xfId="42" applyNumberFormat="1" applyFont="1" applyFill="1" applyBorder="1" applyAlignment="1">
      <alignment horizontal="right" vertical="center" wrapText="1"/>
    </xf>
    <xf numFmtId="49" fontId="29" fillId="0" borderId="44" xfId="42" applyNumberFormat="1" applyFont="1" applyFill="1" applyBorder="1" applyAlignment="1">
      <alignment horizontal="center" vertical="center" wrapText="1"/>
    </xf>
    <xf numFmtId="49" fontId="29" fillId="0" borderId="45" xfId="42" applyNumberFormat="1" applyFont="1" applyFill="1" applyBorder="1" applyAlignment="1">
      <alignment horizontal="center" vertical="center" wrapText="1"/>
    </xf>
    <xf numFmtId="4" fontId="29" fillId="0" borderId="13" xfId="42" applyNumberFormat="1" applyFont="1" applyFill="1" applyBorder="1" applyAlignment="1">
      <alignment horizontal="right" vertical="center" wrapText="1"/>
    </xf>
    <xf numFmtId="0" fontId="27" fillId="34" borderId="67" xfId="42" applyNumberFormat="1" applyFont="1" applyFill="1" applyBorder="1" applyAlignment="1">
      <alignment vertical="top"/>
    </xf>
    <xf numFmtId="0" fontId="27" fillId="34" borderId="67" xfId="42" applyNumberFormat="1" applyFont="1" applyFill="1" applyBorder="1" applyAlignment="1">
      <alignment horizontal="center" vertical="center"/>
    </xf>
    <xf numFmtId="4" fontId="27" fillId="34" borderId="67" xfId="42" applyNumberFormat="1" applyFont="1" applyFill="1" applyBorder="1" applyAlignment="1">
      <alignment vertical="center"/>
    </xf>
    <xf numFmtId="0" fontId="27" fillId="34" borderId="67" xfId="42" applyNumberFormat="1" applyFont="1" applyFill="1" applyBorder="1" applyAlignment="1">
      <alignment vertical="center"/>
    </xf>
    <xf numFmtId="0" fontId="26" fillId="34" borderId="67" xfId="42" applyNumberFormat="1" applyFont="1" applyFill="1" applyBorder="1" applyAlignment="1">
      <alignment vertical="center"/>
    </xf>
    <xf numFmtId="0" fontId="22" fillId="36" borderId="70" xfId="42" applyNumberFormat="1" applyFont="1" applyFill="1" applyBorder="1" applyAlignment="1">
      <alignment vertical="center"/>
    </xf>
    <xf numFmtId="0" fontId="27" fillId="36" borderId="71" xfId="42" applyNumberFormat="1" applyFont="1" applyFill="1" applyBorder="1" applyAlignment="1">
      <alignment vertical="top"/>
    </xf>
    <xf numFmtId="0" fontId="30" fillId="36" borderId="71" xfId="42" applyNumberFormat="1" applyFont="1" applyFill="1" applyBorder="1" applyAlignment="1">
      <alignment horizontal="center" vertical="center"/>
    </xf>
    <xf numFmtId="4" fontId="27" fillId="36" borderId="28" xfId="42" applyNumberFormat="1" applyFont="1" applyFill="1" applyBorder="1" applyAlignment="1">
      <alignment vertical="center"/>
    </xf>
    <xf numFmtId="0" fontId="27" fillId="36" borderId="28" xfId="42" applyNumberFormat="1" applyFont="1" applyFill="1" applyBorder="1" applyAlignment="1">
      <alignment vertical="center"/>
    </xf>
    <xf numFmtId="0" fontId="26" fillId="36" borderId="28" xfId="42" applyNumberFormat="1" applyFont="1" applyFill="1" applyBorder="1" applyAlignment="1">
      <alignment vertical="center"/>
    </xf>
    <xf numFmtId="49" fontId="23" fillId="0" borderId="73" xfId="42" applyNumberFormat="1" applyFont="1" applyFill="1" applyBorder="1" applyAlignment="1">
      <alignment horizontal="center" vertical="center" wrapText="1"/>
    </xf>
    <xf numFmtId="0" fontId="22" fillId="36" borderId="32" xfId="42" applyNumberFormat="1" applyFont="1" applyFill="1" applyBorder="1" applyAlignment="1">
      <alignment vertical="center"/>
    </xf>
    <xf numFmtId="0" fontId="27" fillId="36" borderId="0" xfId="42" applyNumberFormat="1" applyFont="1" applyFill="1" applyBorder="1" applyAlignment="1">
      <alignment vertical="top"/>
    </xf>
    <xf numFmtId="0" fontId="27" fillId="36" borderId="0" xfId="42" applyNumberFormat="1" applyFont="1" applyFill="1" applyBorder="1" applyAlignment="1">
      <alignment horizontal="center" vertical="center"/>
    </xf>
    <xf numFmtId="4" fontId="22" fillId="36" borderId="0" xfId="42" applyNumberFormat="1" applyFont="1" applyFill="1" applyBorder="1" applyAlignment="1">
      <alignment horizontal="right" vertical="center"/>
    </xf>
    <xf numFmtId="0" fontId="27" fillId="36" borderId="0" xfId="42" applyNumberFormat="1" applyFont="1" applyFill="1" applyBorder="1" applyAlignment="1">
      <alignment vertical="center"/>
    </xf>
    <xf numFmtId="0" fontId="26" fillId="36" borderId="0" xfId="42" applyNumberFormat="1" applyFont="1" applyFill="1" applyBorder="1" applyAlignment="1">
      <alignment vertical="center"/>
    </xf>
    <xf numFmtId="0" fontId="27" fillId="34" borderId="41" xfId="42" applyNumberFormat="1" applyFont="1" applyFill="1" applyBorder="1" applyAlignment="1">
      <alignment vertical="top"/>
    </xf>
    <xf numFmtId="0" fontId="27" fillId="34" borderId="41" xfId="42" applyNumberFormat="1" applyFont="1" applyFill="1" applyBorder="1" applyAlignment="1">
      <alignment vertical="center"/>
    </xf>
    <xf numFmtId="0" fontId="26" fillId="34" borderId="41" xfId="42" applyNumberFormat="1" applyFont="1" applyFill="1" applyBorder="1" applyAlignment="1">
      <alignment vertical="center"/>
    </xf>
    <xf numFmtId="0" fontId="27" fillId="34" borderId="40" xfId="42" applyNumberFormat="1" applyFont="1" applyFill="1" applyBorder="1" applyAlignment="1">
      <alignment vertical="center"/>
    </xf>
    <xf numFmtId="0" fontId="22" fillId="0" borderId="12" xfId="42" applyNumberFormat="1" applyFont="1" applyFill="1" applyBorder="1" applyAlignment="1">
      <alignment vertical="center"/>
    </xf>
    <xf numFmtId="0" fontId="27" fillId="0" borderId="41" xfId="42" applyNumberFormat="1" applyFont="1" applyFill="1" applyBorder="1" applyAlignment="1">
      <alignment vertical="top"/>
    </xf>
    <xf numFmtId="0" fontId="27" fillId="0" borderId="41" xfId="42" applyNumberFormat="1" applyFont="1" applyFill="1" applyBorder="1" applyAlignment="1">
      <alignment vertical="center"/>
    </xf>
    <xf numFmtId="0" fontId="26" fillId="0" borderId="41" xfId="42" applyNumberFormat="1" applyFont="1" applyFill="1" applyBorder="1" applyAlignment="1">
      <alignment vertical="center"/>
    </xf>
    <xf numFmtId="0" fontId="27" fillId="0" borderId="40" xfId="42" applyNumberFormat="1" applyFont="1" applyFill="1" applyBorder="1" applyAlignment="1">
      <alignment vertical="center"/>
    </xf>
    <xf numFmtId="49" fontId="29" fillId="0" borderId="19" xfId="42" applyNumberFormat="1" applyFont="1" applyFill="1" applyBorder="1" applyAlignment="1">
      <alignment horizontal="center" vertical="center" wrapText="1"/>
    </xf>
    <xf numFmtId="49" fontId="29" fillId="0" borderId="21" xfId="42" applyNumberFormat="1" applyFont="1" applyFill="1" applyBorder="1" applyAlignment="1">
      <alignment horizontal="center" vertical="center" wrapText="1"/>
    </xf>
    <xf numFmtId="49" fontId="24" fillId="0" borderId="66" xfId="42" applyNumberFormat="1" applyFont="1" applyFill="1" applyBorder="1" applyAlignment="1">
      <alignment horizontal="center" vertical="center" wrapText="1"/>
    </xf>
    <xf numFmtId="0" fontId="23" fillId="0" borderId="72" xfId="42" applyNumberFormat="1" applyFont="1" applyFill="1" applyBorder="1" applyAlignment="1">
      <alignment horizontal="center" vertical="center" wrapText="1"/>
    </xf>
    <xf numFmtId="4" fontId="23" fillId="0" borderId="72" xfId="42" applyNumberFormat="1" applyFont="1" applyFill="1" applyBorder="1" applyAlignment="1">
      <alignment horizontal="right" vertical="center" wrapText="1"/>
    </xf>
    <xf numFmtId="49" fontId="23" fillId="0" borderId="72" xfId="42" applyNumberFormat="1" applyFont="1" applyFill="1" applyBorder="1" applyAlignment="1">
      <alignment horizontal="center" vertical="center" wrapText="1"/>
    </xf>
    <xf numFmtId="49" fontId="24" fillId="0" borderId="73" xfId="42" applyNumberFormat="1" applyFont="1" applyFill="1" applyBorder="1" applyAlignment="1">
      <alignment horizontal="center" vertical="center" wrapText="1"/>
    </xf>
    <xf numFmtId="49" fontId="23" fillId="35" borderId="16" xfId="42" applyNumberFormat="1" applyFont="1" applyFill="1" applyBorder="1" applyAlignment="1">
      <alignment horizontal="center" vertical="center" wrapText="1"/>
    </xf>
    <xf numFmtId="0" fontId="23" fillId="35" borderId="48" xfId="42" applyNumberFormat="1" applyFont="1" applyFill="1" applyBorder="1" applyAlignment="1">
      <alignment horizontal="center" vertical="center" wrapText="1"/>
    </xf>
    <xf numFmtId="49" fontId="24" fillId="35" borderId="16" xfId="42" applyNumberFormat="1" applyFont="1" applyFill="1" applyBorder="1" applyAlignment="1">
      <alignment horizontal="center" vertical="center" wrapText="1"/>
    </xf>
    <xf numFmtId="0" fontId="23" fillId="0" borderId="61" xfId="42" applyNumberFormat="1" applyFont="1" applyFill="1" applyBorder="1" applyAlignment="1">
      <alignment horizontal="center" vertical="center" wrapText="1"/>
    </xf>
    <xf numFmtId="4" fontId="23" fillId="0" borderId="61" xfId="42" applyNumberFormat="1" applyFont="1" applyFill="1" applyBorder="1" applyAlignment="1">
      <alignment horizontal="right" vertical="center" wrapText="1"/>
    </xf>
    <xf numFmtId="49" fontId="23" fillId="0" borderId="61" xfId="42" applyNumberFormat="1" applyFont="1" applyFill="1" applyBorder="1" applyAlignment="1">
      <alignment horizontal="center" vertical="center" wrapText="1"/>
    </xf>
    <xf numFmtId="49" fontId="24" fillId="0" borderId="61" xfId="42" applyNumberFormat="1" applyFont="1" applyFill="1" applyBorder="1" applyAlignment="1">
      <alignment horizontal="center" vertical="center" wrapText="1"/>
    </xf>
    <xf numFmtId="49" fontId="28" fillId="0" borderId="36" xfId="42" applyNumberFormat="1" applyFont="1" applyFill="1" applyBorder="1" applyAlignment="1">
      <alignment horizontal="center" vertical="center" wrapText="1"/>
    </xf>
    <xf numFmtId="49" fontId="28" fillId="0" borderId="25" xfId="42" applyNumberFormat="1" applyFont="1" applyFill="1" applyBorder="1" applyAlignment="1">
      <alignment horizontal="center" vertical="center" wrapText="1"/>
    </xf>
    <xf numFmtId="0" fontId="27" fillId="34" borderId="41" xfId="42" applyNumberFormat="1" applyFont="1" applyFill="1" applyBorder="1" applyAlignment="1">
      <alignment horizontal="center" vertical="center"/>
    </xf>
    <xf numFmtId="0" fontId="23" fillId="35" borderId="72" xfId="42" applyNumberFormat="1" applyFont="1" applyFill="1" applyBorder="1" applyAlignment="1">
      <alignment horizontal="center" vertical="center" wrapText="1"/>
    </xf>
    <xf numFmtId="49" fontId="23" fillId="35" borderId="72" xfId="42" applyNumberFormat="1" applyFont="1" applyFill="1" applyBorder="1" applyAlignment="1">
      <alignment horizontal="center" vertical="center" wrapText="1"/>
    </xf>
    <xf numFmtId="49" fontId="23" fillId="35" borderId="73" xfId="42" applyNumberFormat="1" applyFont="1" applyFill="1" applyBorder="1" applyAlignment="1">
      <alignment horizontal="center" vertical="center" wrapText="1"/>
    </xf>
    <xf numFmtId="49" fontId="24" fillId="35" borderId="73" xfId="42" applyNumberFormat="1" applyFont="1" applyFill="1" applyBorder="1" applyAlignment="1">
      <alignment horizontal="center" vertical="center" wrapText="1"/>
    </xf>
    <xf numFmtId="4" fontId="29" fillId="35" borderId="58" xfId="42" applyNumberFormat="1" applyFont="1" applyFill="1" applyBorder="1" applyAlignment="1">
      <alignment horizontal="right" vertical="center" wrapText="1"/>
    </xf>
    <xf numFmtId="49" fontId="29" fillId="0" borderId="13" xfId="42" applyNumberFormat="1" applyFont="1" applyFill="1" applyBorder="1" applyAlignment="1">
      <alignment horizontal="center" vertical="center" wrapText="1"/>
    </xf>
    <xf numFmtId="49" fontId="29" fillId="35" borderId="13" xfId="42" applyNumberFormat="1" applyFont="1" applyFill="1" applyBorder="1" applyAlignment="1">
      <alignment horizontal="center" vertical="center" wrapText="1"/>
    </xf>
    <xf numFmtId="49" fontId="29" fillId="0" borderId="47" xfId="42" applyNumberFormat="1" applyFont="1" applyFill="1" applyBorder="1" applyAlignment="1">
      <alignment horizontal="center" vertical="center" wrapText="1"/>
    </xf>
    <xf numFmtId="49" fontId="24" fillId="0" borderId="42" xfId="42" applyNumberFormat="1" applyFont="1" applyFill="1" applyBorder="1" applyAlignment="1">
      <alignment horizontal="center" vertical="center" wrapText="1"/>
    </xf>
    <xf numFmtId="0" fontId="29" fillId="0" borderId="48" xfId="42" applyNumberFormat="1" applyFont="1" applyFill="1" applyBorder="1" applyAlignment="1">
      <alignment horizontal="center" vertical="center" wrapText="1"/>
    </xf>
    <xf numFmtId="4" fontId="29" fillId="0" borderId="21" xfId="42" applyNumberFormat="1" applyFont="1" applyFill="1" applyBorder="1" applyAlignment="1">
      <alignment horizontal="right" vertical="center" wrapText="1"/>
    </xf>
    <xf numFmtId="49" fontId="28" fillId="0" borderId="65" xfId="42" applyNumberFormat="1" applyFont="1" applyFill="1" applyBorder="1" applyAlignment="1">
      <alignment horizontal="center" vertical="center" wrapText="1"/>
    </xf>
    <xf numFmtId="49" fontId="29" fillId="0" borderId="72" xfId="42" applyNumberFormat="1" applyFont="1" applyFill="1" applyBorder="1" applyAlignment="1">
      <alignment horizontal="center" vertical="center" wrapText="1"/>
    </xf>
    <xf numFmtId="4" fontId="28" fillId="0" borderId="61" xfId="42" applyNumberFormat="1" applyFont="1" applyFill="1" applyBorder="1" applyAlignment="1">
      <alignment horizontal="right" vertical="center" wrapText="1"/>
    </xf>
    <xf numFmtId="49" fontId="28" fillId="0" borderId="61" xfId="42" applyNumberFormat="1" applyFont="1" applyFill="1" applyBorder="1" applyAlignment="1">
      <alignment horizontal="center" vertical="center" wrapText="1"/>
    </xf>
    <xf numFmtId="4" fontId="28" fillId="0" borderId="21" xfId="42" applyNumberFormat="1" applyFont="1" applyFill="1" applyBorder="1" applyAlignment="1">
      <alignment horizontal="right" vertical="center" wrapText="1"/>
    </xf>
    <xf numFmtId="49" fontId="28" fillId="0" borderId="18" xfId="42" applyNumberFormat="1" applyFont="1" applyFill="1" applyBorder="1" applyAlignment="1">
      <alignment horizontal="center" vertical="center" wrapText="1"/>
    </xf>
    <xf numFmtId="49" fontId="28" fillId="0" borderId="21" xfId="42" applyNumberFormat="1" applyFont="1" applyFill="1" applyBorder="1" applyAlignment="1">
      <alignment horizontal="center" vertical="center" wrapText="1"/>
    </xf>
    <xf numFmtId="4" fontId="24" fillId="0" borderId="15" xfId="42" applyNumberFormat="1" applyFont="1" applyFill="1" applyBorder="1" applyAlignment="1">
      <alignment horizontal="right" vertical="center" wrapText="1"/>
    </xf>
    <xf numFmtId="49" fontId="24" fillId="0" borderId="72" xfId="42" applyNumberFormat="1" applyFont="1" applyFill="1" applyBorder="1" applyAlignment="1">
      <alignment horizontal="center" vertical="center" wrapText="1"/>
    </xf>
    <xf numFmtId="4" fontId="29" fillId="0" borderId="45" xfId="42" applyNumberFormat="1" applyFont="1" applyFill="1" applyBorder="1" applyAlignment="1">
      <alignment horizontal="right" vertical="center" wrapText="1"/>
    </xf>
    <xf numFmtId="0" fontId="29" fillId="0" borderId="21" xfId="42" applyNumberFormat="1" applyFont="1" applyFill="1" applyBorder="1" applyAlignment="1">
      <alignment horizontal="center" vertical="center" wrapText="1"/>
    </xf>
    <xf numFmtId="49" fontId="29" fillId="0" borderId="43" xfId="42" applyNumberFormat="1" applyFont="1" applyFill="1" applyBorder="1" applyAlignment="1">
      <alignment horizontal="center" vertical="center" wrapText="1"/>
    </xf>
    <xf numFmtId="49" fontId="28" fillId="0" borderId="19" xfId="42" applyNumberFormat="1" applyFont="1" applyFill="1" applyBorder="1" applyAlignment="1">
      <alignment horizontal="center" vertical="center" wrapText="1"/>
    </xf>
    <xf numFmtId="49" fontId="29" fillId="0" borderId="16" xfId="42" applyNumberFormat="1" applyFont="1" applyFill="1" applyBorder="1" applyAlignment="1">
      <alignment horizontal="center" vertical="center" wrapText="1"/>
    </xf>
    <xf numFmtId="0" fontId="29" fillId="0" borderId="42" xfId="42" applyNumberFormat="1" applyFont="1" applyFill="1" applyBorder="1" applyAlignment="1">
      <alignment horizontal="center" vertical="center" wrapText="1"/>
    </xf>
    <xf numFmtId="4" fontId="29" fillId="0" borderId="42" xfId="42" applyNumberFormat="1" applyFont="1" applyFill="1" applyBorder="1" applyAlignment="1">
      <alignment horizontal="right" vertical="center" wrapText="1"/>
    </xf>
    <xf numFmtId="49" fontId="29" fillId="0" borderId="48" xfId="42" applyNumberFormat="1" applyFont="1" applyFill="1" applyBorder="1" applyAlignment="1">
      <alignment horizontal="center" vertical="center" wrapText="1"/>
    </xf>
    <xf numFmtId="0" fontId="28" fillId="35" borderId="61" xfId="42" applyNumberFormat="1" applyFont="1" applyFill="1" applyBorder="1" applyAlignment="1">
      <alignment horizontal="center" vertical="center" wrapText="1"/>
    </xf>
    <xf numFmtId="4" fontId="23" fillId="35" borderId="42" xfId="42" applyNumberFormat="1" applyFont="1" applyFill="1" applyBorder="1" applyAlignment="1">
      <alignment horizontal="center" vertical="center" wrapText="1"/>
    </xf>
    <xf numFmtId="49" fontId="29" fillId="0" borderId="42" xfId="42" applyNumberFormat="1" applyFont="1" applyFill="1" applyBorder="1" applyAlignment="1">
      <alignment horizontal="center" vertical="center" wrapText="1"/>
    </xf>
    <xf numFmtId="0" fontId="29" fillId="0" borderId="13" xfId="42" applyNumberFormat="1" applyFont="1" applyFill="1" applyBorder="1" applyAlignment="1">
      <alignment horizontal="center" vertical="center" wrapText="1"/>
    </xf>
    <xf numFmtId="49" fontId="29" fillId="0" borderId="20" xfId="42" applyNumberFormat="1" applyFont="1" applyFill="1" applyBorder="1" applyAlignment="1">
      <alignment horizontal="center" vertical="center" wrapText="1"/>
    </xf>
    <xf numFmtId="4" fontId="23" fillId="35" borderId="45" xfId="42" applyNumberFormat="1" applyFont="1" applyFill="1" applyBorder="1" applyAlignment="1">
      <alignment horizontal="right" vertical="center" wrapText="1"/>
    </xf>
    <xf numFmtId="4" fontId="23" fillId="35" borderId="54" xfId="42" applyNumberFormat="1" applyFont="1" applyFill="1" applyBorder="1" applyAlignment="1">
      <alignment horizontal="center" vertical="center" wrapText="1"/>
    </xf>
    <xf numFmtId="49" fontId="29" fillId="0" borderId="59" xfId="42" applyNumberFormat="1" applyFont="1" applyFill="1" applyBorder="1" applyAlignment="1">
      <alignment horizontal="center" vertical="center" wrapText="1"/>
    </xf>
    <xf numFmtId="49" fontId="29" fillId="0" borderId="58" xfId="42" applyNumberFormat="1" applyFont="1" applyFill="1" applyBorder="1" applyAlignment="1">
      <alignment horizontal="center" vertical="center" wrapText="1"/>
    </xf>
    <xf numFmtId="49" fontId="28" fillId="0" borderId="20" xfId="42" applyNumberFormat="1" applyFont="1" applyFill="1" applyBorder="1" applyAlignment="1">
      <alignment horizontal="center" vertical="center" wrapText="1"/>
    </xf>
    <xf numFmtId="0" fontId="22" fillId="36" borderId="32" xfId="42" applyNumberFormat="1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left" vertical="top" wrapText="1"/>
    </xf>
    <xf numFmtId="0" fontId="23" fillId="0" borderId="42" xfId="42" applyNumberFormat="1" applyFont="1" applyFill="1" applyBorder="1" applyAlignment="1">
      <alignment horizontal="center" vertical="center" wrapText="1"/>
    </xf>
    <xf numFmtId="0" fontId="22" fillId="0" borderId="13" xfId="42" applyFont="1" applyFill="1" applyBorder="1" applyAlignment="1">
      <alignment vertical="top" wrapText="1"/>
    </xf>
    <xf numFmtId="0" fontId="22" fillId="35" borderId="13" xfId="0" applyFont="1" applyFill="1" applyBorder="1" applyAlignment="1">
      <alignment horizontal="left" vertical="top" wrapText="1"/>
    </xf>
    <xf numFmtId="0" fontId="24" fillId="0" borderId="62" xfId="42" applyNumberFormat="1" applyFont="1" applyFill="1" applyBorder="1" applyAlignment="1">
      <alignment horizontal="center" vertical="center" wrapText="1"/>
    </xf>
    <xf numFmtId="4" fontId="24" fillId="0" borderId="62" xfId="42" applyNumberFormat="1" applyFont="1" applyFill="1" applyBorder="1" applyAlignment="1">
      <alignment horizontal="right" vertical="center" wrapText="1"/>
    </xf>
    <xf numFmtId="49" fontId="24" fillId="0" borderId="62" xfId="42" applyNumberFormat="1" applyFont="1" applyFill="1" applyBorder="1" applyAlignment="1">
      <alignment horizontal="center" vertical="center" wrapText="1"/>
    </xf>
    <xf numFmtId="49" fontId="24" fillId="0" borderId="58" xfId="42" applyNumberFormat="1" applyFont="1" applyFill="1" applyBorder="1" applyAlignment="1">
      <alignment horizontal="center" vertical="center" wrapText="1"/>
    </xf>
    <xf numFmtId="0" fontId="23" fillId="0" borderId="54" xfId="42" applyNumberFormat="1" applyFont="1" applyFill="1" applyBorder="1" applyAlignment="1">
      <alignment horizontal="center" vertical="center" wrapText="1"/>
    </xf>
    <xf numFmtId="0" fontId="22" fillId="35" borderId="13" xfId="42" applyNumberFormat="1" applyFont="1" applyFill="1" applyBorder="1" applyAlignment="1">
      <alignment vertical="top" wrapText="1"/>
    </xf>
    <xf numFmtId="4" fontId="23" fillId="35" borderId="30" xfId="42" applyNumberFormat="1" applyFont="1" applyFill="1" applyBorder="1" applyAlignment="1">
      <alignment horizontal="right" vertical="center" wrapText="1"/>
    </xf>
    <xf numFmtId="4" fontId="23" fillId="35" borderId="30" xfId="42" applyNumberFormat="1" applyFont="1" applyFill="1" applyBorder="1" applyAlignment="1">
      <alignment horizontal="center" vertical="center" wrapText="1"/>
    </xf>
    <xf numFmtId="4" fontId="23" fillId="35" borderId="72" xfId="42" applyNumberFormat="1" applyFont="1" applyFill="1" applyBorder="1" applyAlignment="1">
      <alignment horizontal="right" vertical="center" wrapText="1"/>
    </xf>
    <xf numFmtId="0" fontId="23" fillId="0" borderId="49" xfId="42" applyFont="1" applyFill="1" applyBorder="1" applyAlignment="1">
      <alignment horizontal="left" vertical="top" wrapText="1"/>
    </xf>
    <xf numFmtId="0" fontId="23" fillId="0" borderId="40" xfId="42" applyFont="1" applyFill="1" applyBorder="1" applyAlignment="1">
      <alignment horizontal="left" vertical="top" wrapText="1"/>
    </xf>
    <xf numFmtId="0" fontId="23" fillId="0" borderId="31" xfId="42" applyFont="1" applyFill="1" applyBorder="1" applyAlignment="1">
      <alignment horizontal="left" vertical="top" wrapText="1"/>
    </xf>
    <xf numFmtId="0" fontId="23" fillId="35" borderId="40" xfId="42" applyFont="1" applyFill="1" applyBorder="1" applyAlignment="1">
      <alignment horizontal="left" vertical="top" wrapText="1"/>
    </xf>
    <xf numFmtId="0" fontId="23" fillId="0" borderId="50" xfId="42" applyFont="1" applyFill="1" applyBorder="1" applyAlignment="1">
      <alignment horizontal="left" vertical="top" wrapText="1"/>
    </xf>
    <xf numFmtId="0" fontId="23" fillId="35" borderId="50" xfId="42" applyFont="1" applyFill="1" applyBorder="1" applyAlignment="1">
      <alignment horizontal="left" vertical="top" wrapText="1"/>
    </xf>
    <xf numFmtId="0" fontId="23" fillId="0" borderId="69" xfId="42" applyFont="1" applyFill="1" applyBorder="1" applyAlignment="1">
      <alignment horizontal="left" vertical="top" wrapText="1"/>
    </xf>
    <xf numFmtId="0" fontId="24" fillId="0" borderId="74" xfId="42" applyFont="1" applyFill="1" applyBorder="1" applyAlignment="1">
      <alignment horizontal="left" vertical="top" wrapText="1"/>
    </xf>
    <xf numFmtId="0" fontId="24" fillId="0" borderId="40" xfId="42" applyFont="1" applyFill="1" applyBorder="1" applyAlignment="1">
      <alignment horizontal="left" vertical="top" wrapText="1"/>
    </xf>
    <xf numFmtId="0" fontId="28" fillId="35" borderId="74" xfId="42" applyFont="1" applyFill="1" applyBorder="1" applyAlignment="1">
      <alignment horizontal="left" vertical="top" wrapText="1"/>
    </xf>
    <xf numFmtId="0" fontId="24" fillId="35" borderId="74" xfId="42" applyFont="1" applyFill="1" applyBorder="1" applyAlignment="1">
      <alignment horizontal="left" vertical="top" wrapText="1"/>
    </xf>
    <xf numFmtId="0" fontId="24" fillId="35" borderId="40" xfId="42" applyFont="1" applyFill="1" applyBorder="1" applyAlignment="1">
      <alignment horizontal="left" vertical="top" wrapText="1"/>
    </xf>
    <xf numFmtId="0" fontId="24" fillId="0" borderId="75" xfId="42" applyFont="1" applyFill="1" applyBorder="1" applyAlignment="1">
      <alignment horizontal="left" vertical="top" wrapText="1"/>
    </xf>
    <xf numFmtId="0" fontId="24" fillId="0" borderId="76" xfId="42" applyFont="1" applyFill="1" applyBorder="1" applyAlignment="1">
      <alignment horizontal="left" vertical="top" wrapText="1"/>
    </xf>
    <xf numFmtId="0" fontId="29" fillId="0" borderId="69" xfId="42" applyFont="1" applyFill="1" applyBorder="1" applyAlignment="1">
      <alignment horizontal="left" vertical="top" wrapText="1"/>
    </xf>
    <xf numFmtId="0" fontId="29" fillId="0" borderId="49" xfId="42" applyFont="1" applyFill="1" applyBorder="1" applyAlignment="1">
      <alignment horizontal="left" vertical="top" wrapText="1"/>
    </xf>
    <xf numFmtId="0" fontId="23" fillId="0" borderId="77" xfId="42" applyFont="1" applyFill="1" applyBorder="1" applyAlignment="1">
      <alignment horizontal="left" vertical="top" wrapText="1"/>
    </xf>
    <xf numFmtId="0" fontId="23" fillId="0" borderId="53" xfId="42" applyFont="1" applyFill="1" applyBorder="1" applyAlignment="1">
      <alignment horizontal="left" vertical="top" wrapText="1"/>
    </xf>
    <xf numFmtId="0" fontId="23" fillId="35" borderId="69" xfId="42" applyFont="1" applyFill="1" applyBorder="1" applyAlignment="1">
      <alignment horizontal="left" vertical="top" wrapText="1"/>
    </xf>
    <xf numFmtId="0" fontId="29" fillId="0" borderId="77" xfId="42" applyFont="1" applyFill="1" applyBorder="1" applyAlignment="1">
      <alignment horizontal="left" vertical="top" wrapText="1"/>
    </xf>
    <xf numFmtId="0" fontId="29" fillId="0" borderId="40" xfId="42" applyFont="1" applyFill="1" applyBorder="1" applyAlignment="1">
      <alignment horizontal="left" vertical="top" wrapText="1"/>
    </xf>
    <xf numFmtId="0" fontId="23" fillId="0" borderId="74" xfId="42" applyFont="1" applyFill="1" applyBorder="1" applyAlignment="1">
      <alignment horizontal="left" vertical="top" wrapText="1"/>
    </xf>
    <xf numFmtId="0" fontId="23" fillId="35" borderId="40" xfId="42" applyNumberFormat="1" applyFont="1" applyFill="1" applyBorder="1" applyAlignment="1">
      <alignment horizontal="left" vertical="top" wrapText="1"/>
    </xf>
    <xf numFmtId="0" fontId="23" fillId="35" borderId="40" xfId="42" applyNumberFormat="1" applyFont="1" applyFill="1" applyBorder="1" applyAlignment="1">
      <alignment horizontal="left" vertical="top"/>
    </xf>
    <xf numFmtId="0" fontId="23" fillId="35" borderId="78" xfId="42" applyFont="1" applyFill="1" applyBorder="1" applyAlignment="1">
      <alignment horizontal="left" vertical="top" wrapText="1"/>
    </xf>
    <xf numFmtId="0" fontId="23" fillId="0" borderId="37" xfId="42" applyFont="1" applyFill="1" applyBorder="1" applyAlignment="1">
      <alignment horizontal="left" vertical="top" wrapText="1"/>
    </xf>
    <xf numFmtId="0" fontId="29" fillId="0" borderId="50" xfId="42" applyFont="1" applyFill="1" applyBorder="1" applyAlignment="1">
      <alignment horizontal="left" vertical="top" wrapText="1"/>
    </xf>
    <xf numFmtId="0" fontId="23" fillId="35" borderId="76" xfId="42" applyFont="1" applyFill="1" applyBorder="1" applyAlignment="1">
      <alignment horizontal="left" vertical="top" wrapText="1"/>
    </xf>
    <xf numFmtId="0" fontId="23" fillId="0" borderId="76" xfId="42" applyFont="1" applyFill="1" applyBorder="1" applyAlignment="1">
      <alignment horizontal="left" vertical="top" wrapText="1"/>
    </xf>
    <xf numFmtId="0" fontId="29" fillId="0" borderId="76" xfId="42" applyFont="1" applyFill="1" applyBorder="1" applyAlignment="1">
      <alignment horizontal="left" vertical="top" wrapText="1"/>
    </xf>
    <xf numFmtId="0" fontId="32" fillId="0" borderId="13" xfId="42" applyFont="1" applyFill="1" applyBorder="1" applyAlignment="1">
      <alignment horizontal="left" vertical="top" wrapText="1"/>
    </xf>
    <xf numFmtId="0" fontId="23" fillId="0" borderId="39" xfId="42" applyFont="1" applyFill="1" applyBorder="1" applyAlignment="1">
      <alignment horizontal="left" vertical="top" wrapText="1"/>
    </xf>
    <xf numFmtId="0" fontId="22" fillId="0" borderId="61" xfId="0" applyFont="1" applyFill="1" applyBorder="1" applyAlignment="1">
      <alignment horizontal="left" vertical="top" wrapText="1"/>
    </xf>
    <xf numFmtId="0" fontId="23" fillId="0" borderId="75" xfId="42" applyFont="1" applyFill="1" applyBorder="1" applyAlignment="1">
      <alignment horizontal="left" vertical="top" wrapText="1"/>
    </xf>
    <xf numFmtId="49" fontId="23" fillId="0" borderId="79" xfId="42" applyNumberFormat="1" applyFont="1" applyFill="1" applyBorder="1" applyAlignment="1">
      <alignment horizontal="center" vertical="center" wrapText="1"/>
    </xf>
    <xf numFmtId="49" fontId="24" fillId="0" borderId="79" xfId="42" applyNumberFormat="1" applyFont="1" applyFill="1" applyBorder="1" applyAlignment="1">
      <alignment horizontal="center" vertical="center" wrapText="1"/>
    </xf>
    <xf numFmtId="49" fontId="23" fillId="0" borderId="80" xfId="42" applyNumberFormat="1" applyFont="1" applyFill="1" applyBorder="1" applyAlignment="1">
      <alignment horizontal="center" vertical="center" wrapText="1"/>
    </xf>
    <xf numFmtId="0" fontId="23" fillId="0" borderId="80" xfId="42" applyNumberFormat="1" applyFont="1" applyFill="1" applyBorder="1" applyAlignment="1">
      <alignment horizontal="center" vertical="center" wrapText="1"/>
    </xf>
    <xf numFmtId="0" fontId="22" fillId="0" borderId="80" xfId="42" applyFont="1" applyFill="1" applyBorder="1" applyAlignment="1">
      <alignment horizontal="left" vertical="top" wrapText="1"/>
    </xf>
    <xf numFmtId="0" fontId="22" fillId="0" borderId="43" xfId="42" applyFont="1" applyFill="1" applyBorder="1" applyAlignment="1">
      <alignment horizontal="left" vertical="top" wrapText="1"/>
    </xf>
    <xf numFmtId="0" fontId="23" fillId="0" borderId="13" xfId="42" applyFont="1" applyFill="1" applyBorder="1" applyAlignment="1">
      <alignment horizontal="left" vertical="top" wrapText="1"/>
    </xf>
    <xf numFmtId="4" fontId="29" fillId="0" borderId="80" xfId="42" applyNumberFormat="1" applyFont="1" applyFill="1" applyBorder="1" applyAlignment="1">
      <alignment horizontal="right" vertical="center" wrapText="1"/>
    </xf>
    <xf numFmtId="49" fontId="29" fillId="0" borderId="80" xfId="42" applyNumberFormat="1" applyFont="1" applyFill="1" applyBorder="1" applyAlignment="1">
      <alignment horizontal="center" vertical="center" wrapText="1"/>
    </xf>
    <xf numFmtId="0" fontId="23" fillId="0" borderId="81" xfId="42" applyFont="1" applyFill="1" applyBorder="1" applyAlignment="1">
      <alignment horizontal="left" vertical="top" wrapText="1"/>
    </xf>
    <xf numFmtId="0" fontId="23" fillId="0" borderId="48" xfId="42" applyNumberFormat="1" applyFont="1" applyFill="1" applyBorder="1" applyAlignment="1">
      <alignment horizontal="center" vertical="center" wrapText="1"/>
    </xf>
    <xf numFmtId="49" fontId="29" fillId="0" borderId="79" xfId="42" applyNumberFormat="1" applyFont="1" applyFill="1" applyBorder="1" applyAlignment="1">
      <alignment horizontal="center" vertical="center" wrapText="1"/>
    </xf>
    <xf numFmtId="4" fontId="23" fillId="0" borderId="80" xfId="42" applyNumberFormat="1" applyFont="1" applyFill="1" applyBorder="1" applyAlignment="1">
      <alignment horizontal="right" vertical="center" wrapText="1"/>
    </xf>
    <xf numFmtId="49" fontId="24" fillId="0" borderId="80" xfId="42" applyNumberFormat="1" applyFont="1" applyFill="1" applyBorder="1" applyAlignment="1">
      <alignment horizontal="center" vertical="center" wrapText="1"/>
    </xf>
    <xf numFmtId="0" fontId="23" fillId="0" borderId="78" xfId="42" applyFont="1" applyFill="1" applyBorder="1" applyAlignment="1">
      <alignment horizontal="left" vertical="top" wrapText="1"/>
    </xf>
    <xf numFmtId="49" fontId="29" fillId="35" borderId="42" xfId="42" applyNumberFormat="1" applyFont="1" applyFill="1" applyBorder="1" applyAlignment="1">
      <alignment horizontal="center" vertical="center" wrapText="1"/>
    </xf>
    <xf numFmtId="0" fontId="23" fillId="35" borderId="13" xfId="42" applyFont="1" applyFill="1" applyBorder="1" applyAlignment="1">
      <alignment horizontal="left" vertical="top" wrapText="1"/>
    </xf>
    <xf numFmtId="0" fontId="24" fillId="0" borderId="54" xfId="42" applyFont="1" applyFill="1" applyBorder="1" applyAlignment="1">
      <alignment horizontal="center" vertical="center" wrapText="1"/>
    </xf>
    <xf numFmtId="0" fontId="29" fillId="35" borderId="13" xfId="42" applyNumberFormat="1" applyFont="1" applyFill="1" applyBorder="1" applyAlignment="1">
      <alignment horizontal="center" vertical="center" wrapText="1"/>
    </xf>
    <xf numFmtId="0" fontId="28" fillId="0" borderId="76" xfId="42" applyFont="1" applyFill="1" applyBorder="1" applyAlignment="1">
      <alignment horizontal="left" vertical="top" wrapText="1"/>
    </xf>
    <xf numFmtId="0" fontId="23" fillId="0" borderId="20" xfId="42" applyFont="1" applyFill="1" applyBorder="1" applyAlignment="1">
      <alignment horizontal="left" vertical="top" wrapText="1"/>
    </xf>
    <xf numFmtId="4" fontId="28" fillId="0" borderId="20" xfId="42" applyNumberFormat="1" applyFont="1" applyFill="1" applyBorder="1" applyAlignment="1">
      <alignment horizontal="right" vertical="center" wrapText="1"/>
    </xf>
    <xf numFmtId="0" fontId="24" fillId="0" borderId="53" xfId="42" applyFont="1" applyFill="1" applyBorder="1" applyAlignment="1">
      <alignment horizontal="left" vertical="top" wrapText="1"/>
    </xf>
    <xf numFmtId="0" fontId="24" fillId="0" borderId="72" xfId="42" applyNumberFormat="1" applyFont="1" applyFill="1" applyBorder="1" applyAlignment="1">
      <alignment horizontal="center" vertical="center" wrapText="1"/>
    </xf>
    <xf numFmtId="4" fontId="24" fillId="0" borderId="72" xfId="42" applyNumberFormat="1" applyFont="1" applyFill="1" applyBorder="1" applyAlignment="1">
      <alignment horizontal="right" vertical="center" wrapText="1"/>
    </xf>
    <xf numFmtId="0" fontId="24" fillId="0" borderId="13" xfId="42" applyFont="1" applyFill="1" applyBorder="1" applyAlignment="1">
      <alignment horizontal="left" vertical="top" wrapText="1"/>
    </xf>
    <xf numFmtId="0" fontId="28" fillId="0" borderId="45" xfId="42" applyNumberFormat="1" applyFont="1" applyFill="1" applyBorder="1" applyAlignment="1">
      <alignment horizontal="center" vertical="center" wrapText="1"/>
    </xf>
    <xf numFmtId="0" fontId="22" fillId="0" borderId="45" xfId="42" applyFont="1" applyFill="1" applyBorder="1" applyAlignment="1">
      <alignment horizontal="left" vertical="top" wrapText="1"/>
    </xf>
    <xf numFmtId="0" fontId="23" fillId="0" borderId="45" xfId="42" applyFont="1" applyFill="1" applyBorder="1" applyAlignment="1">
      <alignment horizontal="left" vertical="top" wrapText="1"/>
    </xf>
    <xf numFmtId="4" fontId="24" fillId="0" borderId="80" xfId="42" applyNumberFormat="1" applyFont="1" applyBorder="1" applyAlignment="1">
      <alignment vertical="center" wrapText="1"/>
    </xf>
    <xf numFmtId="4" fontId="23" fillId="35" borderId="80" xfId="42" applyNumberFormat="1" applyFont="1" applyFill="1" applyBorder="1" applyAlignment="1">
      <alignment horizontal="right" vertical="center"/>
    </xf>
    <xf numFmtId="49" fontId="23" fillId="35" borderId="79" xfId="42" applyNumberFormat="1" applyFont="1" applyFill="1" applyBorder="1" applyAlignment="1">
      <alignment horizontal="center" vertical="center" wrapText="1"/>
    </xf>
    <xf numFmtId="4" fontId="29" fillId="35" borderId="44" xfId="42" applyNumberFormat="1" applyFont="1" applyFill="1" applyBorder="1" applyAlignment="1">
      <alignment horizontal="right" vertical="center" wrapText="1"/>
    </xf>
    <xf numFmtId="0" fontId="23" fillId="0" borderId="13" xfId="0" applyFont="1" applyFill="1" applyBorder="1" applyAlignment="1">
      <alignment horizontal="left" vertical="top" wrapText="1"/>
    </xf>
    <xf numFmtId="0" fontId="22" fillId="0" borderId="61" xfId="42" applyFont="1" applyFill="1" applyBorder="1" applyAlignment="1">
      <alignment horizontal="left" vertical="top" wrapText="1"/>
    </xf>
    <xf numFmtId="0" fontId="24" fillId="0" borderId="61" xfId="42" applyNumberFormat="1" applyFont="1" applyFill="1" applyBorder="1" applyAlignment="1">
      <alignment horizontal="center" vertical="center" wrapText="1"/>
    </xf>
    <xf numFmtId="4" fontId="24" fillId="0" borderId="61" xfId="42" applyNumberFormat="1" applyFont="1" applyFill="1" applyBorder="1" applyAlignment="1">
      <alignment horizontal="right" vertical="center" wrapText="1"/>
    </xf>
    <xf numFmtId="0" fontId="24" fillId="0" borderId="43" xfId="42" applyNumberFormat="1" applyFont="1" applyFill="1" applyBorder="1" applyAlignment="1">
      <alignment horizontal="center" vertical="center" wrapText="1"/>
    </xf>
    <xf numFmtId="4" fontId="24" fillId="0" borderId="43" xfId="42" applyNumberFormat="1" applyFont="1" applyFill="1" applyBorder="1" applyAlignment="1">
      <alignment horizontal="right" vertical="center" wrapText="1"/>
    </xf>
    <xf numFmtId="49" fontId="24" fillId="0" borderId="15" xfId="42" applyNumberFormat="1" applyFont="1" applyFill="1" applyBorder="1" applyAlignment="1">
      <alignment horizontal="center" vertical="center" wrapText="1"/>
    </xf>
    <xf numFmtId="0" fontId="22" fillId="0" borderId="20" xfId="42" applyFont="1" applyFill="1" applyBorder="1" applyAlignment="1">
      <alignment horizontal="left" vertical="top" wrapText="1"/>
    </xf>
    <xf numFmtId="0" fontId="23" fillId="35" borderId="20" xfId="42" applyNumberFormat="1" applyFont="1" applyFill="1" applyBorder="1" applyAlignment="1">
      <alignment horizontal="center" vertical="center" wrapText="1"/>
    </xf>
    <xf numFmtId="0" fontId="24" fillId="0" borderId="13" xfId="42" applyNumberFormat="1" applyFont="1" applyBorder="1" applyAlignment="1">
      <alignment horizontal="center" vertical="center" wrapText="1"/>
    </xf>
    <xf numFmtId="4" fontId="28" fillId="0" borderId="45" xfId="42" applyNumberFormat="1" applyFont="1" applyFill="1" applyBorder="1" applyAlignment="1">
      <alignment horizontal="right" vertical="center" wrapText="1"/>
    </xf>
    <xf numFmtId="0" fontId="22" fillId="36" borderId="12" xfId="0" applyNumberFormat="1" applyFont="1" applyFill="1" applyBorder="1" applyAlignment="1">
      <alignment vertical="center"/>
    </xf>
    <xf numFmtId="0" fontId="22" fillId="36" borderId="41" xfId="0" applyNumberFormat="1" applyFont="1" applyFill="1" applyBorder="1" applyAlignment="1">
      <alignment horizontal="left" vertical="center"/>
    </xf>
    <xf numFmtId="4" fontId="22" fillId="36" borderId="41" xfId="0" applyNumberFormat="1" applyFont="1" applyFill="1" applyBorder="1" applyAlignment="1">
      <alignment horizontal="right" vertical="center"/>
    </xf>
    <xf numFmtId="0" fontId="22" fillId="36" borderId="40" xfId="0" applyNumberFormat="1" applyFont="1" applyFill="1" applyBorder="1" applyAlignment="1">
      <alignment horizontal="left" vertical="center"/>
    </xf>
    <xf numFmtId="0" fontId="23" fillId="0" borderId="80" xfId="42" applyFont="1" applyFill="1" applyBorder="1" applyAlignment="1">
      <alignment horizontal="left" vertical="top" wrapText="1"/>
    </xf>
    <xf numFmtId="0" fontId="24" fillId="0" borderId="80" xfId="42" applyNumberFormat="1" applyFont="1" applyBorder="1" applyAlignment="1">
      <alignment horizontal="center" vertical="center" wrapText="1"/>
    </xf>
    <xf numFmtId="49" fontId="23" fillId="0" borderId="82" xfId="42" applyNumberFormat="1" applyFont="1" applyFill="1" applyBorder="1" applyAlignment="1">
      <alignment horizontal="center" vertical="center" wrapText="1"/>
    </xf>
    <xf numFmtId="0" fontId="29" fillId="0" borderId="40" xfId="0" applyFont="1" applyFill="1" applyBorder="1" applyAlignment="1">
      <alignment horizontal="left" vertical="top" wrapText="1"/>
    </xf>
    <xf numFmtId="49" fontId="29" fillId="0" borderId="82" xfId="42" applyNumberFormat="1" applyFont="1" applyFill="1" applyBorder="1" applyAlignment="1">
      <alignment horizontal="center" vertical="center" wrapText="1"/>
    </xf>
    <xf numFmtId="4" fontId="24" fillId="0" borderId="13" xfId="42" applyNumberFormat="1" applyFont="1" applyBorder="1" applyAlignment="1">
      <alignment vertical="center" wrapText="1"/>
    </xf>
    <xf numFmtId="4" fontId="23" fillId="35" borderId="13" xfId="42" applyNumberFormat="1" applyFont="1" applyFill="1" applyBorder="1" applyAlignment="1">
      <alignment horizontal="right" vertical="center"/>
    </xf>
    <xf numFmtId="0" fontId="29" fillId="0" borderId="80" xfId="42" applyFont="1" applyFill="1" applyBorder="1" applyAlignment="1">
      <alignment horizontal="left" vertical="top" wrapText="1"/>
    </xf>
    <xf numFmtId="49" fontId="23" fillId="35" borderId="82" xfId="42" applyNumberFormat="1" applyFont="1" applyFill="1" applyBorder="1" applyAlignment="1">
      <alignment horizontal="center" vertical="center" wrapText="1"/>
    </xf>
    <xf numFmtId="0" fontId="22" fillId="35" borderId="80" xfId="42" applyFont="1" applyFill="1" applyBorder="1" applyAlignment="1">
      <alignment horizontal="left" vertical="top" wrapText="1"/>
    </xf>
    <xf numFmtId="0" fontId="23" fillId="35" borderId="83" xfId="42" applyFont="1" applyFill="1" applyBorder="1" applyAlignment="1">
      <alignment horizontal="left" vertical="top" wrapText="1"/>
    </xf>
    <xf numFmtId="0" fontId="23" fillId="35" borderId="82" xfId="42" applyNumberFormat="1" applyFont="1" applyFill="1" applyBorder="1" applyAlignment="1">
      <alignment horizontal="center" vertical="center" wrapText="1"/>
    </xf>
    <xf numFmtId="4" fontId="23" fillId="35" borderId="82" xfId="42" applyNumberFormat="1" applyFont="1" applyFill="1" applyBorder="1" applyAlignment="1">
      <alignment horizontal="right" vertical="center" wrapText="1"/>
    </xf>
    <xf numFmtId="0" fontId="22" fillId="35" borderId="43" xfId="42" applyFont="1" applyFill="1" applyBorder="1" applyAlignment="1">
      <alignment horizontal="left" vertical="top" wrapText="1"/>
    </xf>
    <xf numFmtId="0" fontId="29" fillId="35" borderId="50" xfId="42" applyFont="1" applyFill="1" applyBorder="1" applyAlignment="1">
      <alignment horizontal="left" vertical="top" wrapText="1"/>
    </xf>
    <xf numFmtId="0" fontId="29" fillId="35" borderId="44" xfId="42" applyNumberFormat="1" applyFont="1" applyFill="1" applyBorder="1" applyAlignment="1">
      <alignment horizontal="center" vertical="center" wrapText="1"/>
    </xf>
    <xf numFmtId="49" fontId="29" fillId="35" borderId="46" xfId="42" applyNumberFormat="1" applyFont="1" applyFill="1" applyBorder="1" applyAlignment="1">
      <alignment horizontal="center" vertical="center" wrapText="1"/>
    </xf>
    <xf numFmtId="49" fontId="29" fillId="35" borderId="45" xfId="42" applyNumberFormat="1" applyFont="1" applyFill="1" applyBorder="1" applyAlignment="1">
      <alignment horizontal="center" vertical="center" wrapText="1"/>
    </xf>
    <xf numFmtId="0" fontId="22" fillId="0" borderId="80" xfId="0" applyFont="1" applyFill="1" applyBorder="1" applyAlignment="1">
      <alignment horizontal="left" vertical="top" wrapText="1"/>
    </xf>
    <xf numFmtId="0" fontId="23" fillId="35" borderId="81" xfId="42" applyFont="1" applyFill="1" applyBorder="1" applyAlignment="1">
      <alignment horizontal="left" vertical="top" wrapText="1"/>
    </xf>
    <xf numFmtId="49" fontId="23" fillId="35" borderId="81" xfId="42" applyNumberFormat="1" applyFont="1" applyFill="1" applyBorder="1" applyAlignment="1">
      <alignment horizontal="center" vertical="center" wrapText="1"/>
    </xf>
    <xf numFmtId="0" fontId="22" fillId="35" borderId="42" xfId="42" applyFont="1" applyFill="1" applyBorder="1" applyAlignment="1">
      <alignment horizontal="left" vertical="top" wrapText="1"/>
    </xf>
    <xf numFmtId="4" fontId="29" fillId="35" borderId="42" xfId="42" applyNumberFormat="1" applyFont="1" applyFill="1" applyBorder="1" applyAlignment="1">
      <alignment horizontal="right" vertical="center" wrapText="1"/>
    </xf>
    <xf numFmtId="0" fontId="29" fillId="35" borderId="81" xfId="42" applyFont="1" applyFill="1" applyBorder="1" applyAlignment="1">
      <alignment horizontal="left" vertical="top" wrapText="1"/>
    </xf>
    <xf numFmtId="0" fontId="29" fillId="35" borderId="48" xfId="42" applyNumberFormat="1" applyFont="1" applyFill="1" applyBorder="1" applyAlignment="1">
      <alignment horizontal="center" vertical="center" wrapText="1"/>
    </xf>
    <xf numFmtId="4" fontId="29" fillId="35" borderId="43" xfId="42" applyNumberFormat="1" applyFont="1" applyFill="1" applyBorder="1" applyAlignment="1">
      <alignment horizontal="right" vertical="center"/>
    </xf>
    <xf numFmtId="0" fontId="23" fillId="0" borderId="84" xfId="42" applyNumberFormat="1" applyFont="1" applyFill="1" applyBorder="1" applyAlignment="1">
      <alignment horizontal="center" vertical="center" wrapText="1"/>
    </xf>
    <xf numFmtId="49" fontId="23" fillId="0" borderId="84" xfId="42" applyNumberFormat="1" applyFont="1" applyFill="1" applyBorder="1" applyAlignment="1">
      <alignment horizontal="center" vertical="center" wrapText="1"/>
    </xf>
    <xf numFmtId="49" fontId="24" fillId="0" borderId="84" xfId="42" applyNumberFormat="1" applyFont="1" applyFill="1" applyBorder="1" applyAlignment="1">
      <alignment horizontal="center" vertical="center" wrapText="1"/>
    </xf>
    <xf numFmtId="4" fontId="29" fillId="0" borderId="20" xfId="42" applyNumberFormat="1" applyFont="1" applyFill="1" applyBorder="1" applyAlignment="1">
      <alignment horizontal="right" vertical="center" wrapText="1"/>
    </xf>
    <xf numFmtId="4" fontId="23" fillId="0" borderId="84" xfId="42" applyNumberFormat="1" applyFont="1" applyFill="1" applyBorder="1" applyAlignment="1">
      <alignment horizontal="right" vertical="center" wrapText="1"/>
    </xf>
    <xf numFmtId="49" fontId="23" fillId="35" borderId="84" xfId="42" applyNumberFormat="1" applyFont="1" applyFill="1" applyBorder="1" applyAlignment="1">
      <alignment horizontal="center" vertical="center" wrapText="1"/>
    </xf>
    <xf numFmtId="0" fontId="29" fillId="0" borderId="13" xfId="42" applyFont="1" applyFill="1" applyBorder="1" applyAlignment="1">
      <alignment horizontal="left" vertical="top" wrapText="1"/>
    </xf>
    <xf numFmtId="4" fontId="29" fillId="0" borderId="82" xfId="42" applyNumberFormat="1" applyFont="1" applyFill="1" applyBorder="1" applyAlignment="1">
      <alignment horizontal="right" vertical="center" wrapText="1"/>
    </xf>
    <xf numFmtId="49" fontId="29" fillId="35" borderId="16" xfId="42" applyNumberFormat="1" applyFont="1" applyFill="1" applyBorder="1" applyAlignment="1">
      <alignment horizontal="center" vertical="center" wrapText="1"/>
    </xf>
    <xf numFmtId="49" fontId="29" fillId="35" borderId="48" xfId="42" applyNumberFormat="1" applyFont="1" applyFill="1" applyBorder="1" applyAlignment="1">
      <alignment horizontal="center" vertical="center" wrapText="1"/>
    </xf>
    <xf numFmtId="4" fontId="29" fillId="0" borderId="43" xfId="42" applyNumberFormat="1" applyFont="1" applyFill="1" applyBorder="1" applyAlignment="1">
      <alignment horizontal="right" vertical="center" wrapText="1"/>
    </xf>
    <xf numFmtId="0" fontId="32" fillId="35" borderId="13" xfId="42" applyFont="1" applyFill="1" applyBorder="1" applyAlignment="1">
      <alignment horizontal="left" vertical="top" wrapText="1"/>
    </xf>
    <xf numFmtId="49" fontId="28" fillId="0" borderId="59" xfId="42" applyNumberFormat="1" applyFont="1" applyFill="1" applyBorder="1" applyAlignment="1">
      <alignment horizontal="center" vertical="center" wrapText="1"/>
    </xf>
    <xf numFmtId="0" fontId="29" fillId="0" borderId="39" xfId="42" applyFont="1" applyFill="1" applyBorder="1" applyAlignment="1">
      <alignment horizontal="left" vertical="top" wrapText="1"/>
    </xf>
    <xf numFmtId="0" fontId="29" fillId="0" borderId="15" xfId="42" applyNumberFormat="1" applyFont="1" applyFill="1" applyBorder="1" applyAlignment="1">
      <alignment horizontal="center" vertical="center" wrapText="1"/>
    </xf>
    <xf numFmtId="4" fontId="29" fillId="0" borderId="15" xfId="42" applyNumberFormat="1" applyFont="1" applyFill="1" applyBorder="1" applyAlignment="1">
      <alignment horizontal="right" vertical="center" wrapText="1"/>
    </xf>
    <xf numFmtId="49" fontId="29" fillId="0" borderId="15" xfId="42" applyNumberFormat="1" applyFont="1" applyFill="1" applyBorder="1" applyAlignment="1">
      <alignment horizontal="center" vertical="center" wrapText="1"/>
    </xf>
    <xf numFmtId="49" fontId="29" fillId="0" borderId="73" xfId="42" applyNumberFormat="1" applyFont="1" applyFill="1" applyBorder="1" applyAlignment="1">
      <alignment horizontal="center" vertical="center" wrapText="1"/>
    </xf>
    <xf numFmtId="49" fontId="28" fillId="0" borderId="73" xfId="42" applyNumberFormat="1" applyFont="1" applyFill="1" applyBorder="1" applyAlignment="1">
      <alignment horizontal="center" vertical="center" wrapText="1"/>
    </xf>
    <xf numFmtId="0" fontId="29" fillId="0" borderId="17" xfId="42" applyNumberFormat="1" applyFont="1" applyFill="1" applyBorder="1" applyAlignment="1">
      <alignment horizontal="center" vertical="center" wrapText="1"/>
    </xf>
    <xf numFmtId="4" fontId="29" fillId="0" borderId="17" xfId="42" applyNumberFormat="1" applyFont="1" applyFill="1" applyBorder="1" applyAlignment="1">
      <alignment horizontal="right" vertical="center" wrapText="1"/>
    </xf>
    <xf numFmtId="49" fontId="29" fillId="0" borderId="17" xfId="42" applyNumberFormat="1" applyFont="1" applyFill="1" applyBorder="1" applyAlignment="1">
      <alignment horizontal="center" vertical="center" wrapText="1"/>
    </xf>
    <xf numFmtId="49" fontId="29" fillId="0" borderId="14" xfId="42" applyNumberFormat="1" applyFont="1" applyFill="1" applyBorder="1" applyAlignment="1">
      <alignment horizontal="center" vertical="center" wrapText="1"/>
    </xf>
    <xf numFmtId="0" fontId="22" fillId="35" borderId="61" xfId="42" applyFont="1" applyFill="1" applyBorder="1" applyAlignment="1">
      <alignment horizontal="left" vertical="top" wrapText="1"/>
    </xf>
    <xf numFmtId="0" fontId="23" fillId="35" borderId="74" xfId="42" applyFont="1" applyFill="1" applyBorder="1" applyAlignment="1">
      <alignment horizontal="left" vertical="top" wrapText="1"/>
    </xf>
    <xf numFmtId="0" fontId="32" fillId="0" borderId="43" xfId="42" applyFont="1" applyFill="1" applyBorder="1" applyAlignment="1">
      <alignment horizontal="left" vertical="top" wrapText="1"/>
    </xf>
    <xf numFmtId="0" fontId="29" fillId="0" borderId="43" xfId="42" applyNumberFormat="1" applyFont="1" applyFill="1" applyBorder="1" applyAlignment="1">
      <alignment horizontal="center" vertical="center" wrapText="1"/>
    </xf>
    <xf numFmtId="0" fontId="29" fillId="0" borderId="20" xfId="42" applyNumberFormat="1" applyFont="1" applyFill="1" applyBorder="1" applyAlignment="1">
      <alignment horizontal="center" vertical="center" wrapText="1"/>
    </xf>
    <xf numFmtId="0" fontId="29" fillId="35" borderId="13" xfId="42" applyFont="1" applyFill="1" applyBorder="1" applyAlignment="1">
      <alignment horizontal="left" vertical="top" wrapText="1"/>
    </xf>
    <xf numFmtId="0" fontId="22" fillId="0" borderId="84" xfId="0" applyFont="1" applyFill="1" applyBorder="1" applyAlignment="1">
      <alignment horizontal="left" vertical="top" wrapText="1"/>
    </xf>
    <xf numFmtId="0" fontId="23" fillId="0" borderId="40" xfId="0" applyFont="1" applyFill="1" applyBorder="1" applyAlignment="1">
      <alignment horizontal="left" vertical="top" wrapText="1"/>
    </xf>
    <xf numFmtId="0" fontId="22" fillId="0" borderId="84" xfId="42" applyFont="1" applyFill="1" applyBorder="1" applyAlignment="1">
      <alignment horizontal="left" vertical="top" wrapText="1"/>
    </xf>
    <xf numFmtId="0" fontId="23" fillId="0" borderId="85" xfId="42" applyFont="1" applyFill="1" applyBorder="1" applyAlignment="1">
      <alignment horizontal="left" vertical="top" wrapText="1"/>
    </xf>
    <xf numFmtId="0" fontId="23" fillId="35" borderId="85" xfId="42" applyFont="1" applyFill="1" applyBorder="1" applyAlignment="1">
      <alignment horizontal="left" vertical="top" wrapText="1"/>
    </xf>
    <xf numFmtId="0" fontId="23" fillId="0" borderId="84" xfId="42" applyFont="1" applyFill="1" applyBorder="1" applyAlignment="1">
      <alignment horizontal="left" vertical="top" wrapText="1"/>
    </xf>
    <xf numFmtId="0" fontId="24" fillId="0" borderId="13" xfId="0" applyFont="1" applyFill="1" applyBorder="1" applyAlignment="1">
      <alignment vertical="top" wrapText="1"/>
    </xf>
    <xf numFmtId="4" fontId="24" fillId="0" borderId="13" xfId="0" applyNumberFormat="1" applyFont="1" applyFill="1" applyBorder="1" applyAlignment="1">
      <alignment vertical="center" wrapText="1"/>
    </xf>
    <xf numFmtId="0" fontId="24" fillId="0" borderId="13" xfId="0" applyFont="1" applyFill="1" applyBorder="1" applyAlignment="1">
      <alignment horizontal="center" vertical="center" wrapText="1"/>
    </xf>
    <xf numFmtId="49" fontId="23" fillId="0" borderId="13" xfId="0" applyNumberFormat="1" applyFont="1" applyFill="1" applyBorder="1" applyAlignment="1">
      <alignment horizontal="center" vertical="center" wrapText="1"/>
    </xf>
    <xf numFmtId="0" fontId="22" fillId="35" borderId="84" xfId="42" applyFont="1" applyFill="1" applyBorder="1" applyAlignment="1">
      <alignment horizontal="left" vertical="top" wrapText="1"/>
    </xf>
    <xf numFmtId="0" fontId="23" fillId="35" borderId="84" xfId="42" applyNumberFormat="1" applyFont="1" applyFill="1" applyBorder="1" applyAlignment="1">
      <alignment horizontal="center" vertical="center" wrapText="1"/>
    </xf>
    <xf numFmtId="0" fontId="24" fillId="0" borderId="84" xfId="42" applyNumberFormat="1" applyFont="1" applyFill="1" applyBorder="1" applyAlignment="1">
      <alignment horizontal="center" vertical="center" wrapText="1"/>
    </xf>
    <xf numFmtId="4" fontId="24" fillId="0" borderId="84" xfId="42" applyNumberFormat="1" applyFont="1" applyFill="1" applyBorder="1" applyAlignment="1">
      <alignment vertical="center" wrapText="1"/>
    </xf>
    <xf numFmtId="4" fontId="23" fillId="0" borderId="84" xfId="42" applyNumberFormat="1" applyFont="1" applyFill="1" applyBorder="1" applyAlignment="1">
      <alignment horizontal="right" vertical="center"/>
    </xf>
    <xf numFmtId="0" fontId="22" fillId="0" borderId="13" xfId="42" applyFont="1" applyFill="1" applyBorder="1" applyAlignment="1">
      <alignment horizontal="left" vertical="center" wrapText="1"/>
    </xf>
    <xf numFmtId="0" fontId="33" fillId="0" borderId="84" xfId="42" applyFont="1" applyFill="1" applyBorder="1" applyAlignment="1">
      <alignment horizontal="left" vertical="top" wrapText="1"/>
    </xf>
    <xf numFmtId="0" fontId="21" fillId="0" borderId="84" xfId="42" applyFont="1" applyFill="1" applyBorder="1" applyAlignment="1">
      <alignment horizontal="left" vertical="top" wrapText="1"/>
    </xf>
    <xf numFmtId="0" fontId="34" fillId="0" borderId="84" xfId="42" applyNumberFormat="1" applyFont="1" applyFill="1" applyBorder="1" applyAlignment="1">
      <alignment horizontal="center" vertical="center" wrapText="1"/>
    </xf>
    <xf numFmtId="4" fontId="34" fillId="0" borderId="84" xfId="42" applyNumberFormat="1" applyFont="1" applyFill="1" applyBorder="1" applyAlignment="1">
      <alignment vertical="center" wrapText="1"/>
    </xf>
    <xf numFmtId="4" fontId="21" fillId="0" borderId="84" xfId="42" applyNumberFormat="1" applyFont="1" applyFill="1" applyBorder="1" applyAlignment="1">
      <alignment horizontal="right" vertical="center"/>
    </xf>
    <xf numFmtId="49" fontId="21" fillId="0" borderId="84" xfId="42" applyNumberFormat="1" applyFont="1" applyFill="1" applyBorder="1" applyAlignment="1">
      <alignment horizontal="center" vertical="center" wrapText="1"/>
    </xf>
    <xf numFmtId="49" fontId="34" fillId="0" borderId="84" xfId="42" applyNumberFormat="1" applyFont="1" applyFill="1" applyBorder="1" applyAlignment="1">
      <alignment horizontal="center" vertical="center" wrapText="1"/>
    </xf>
    <xf numFmtId="0" fontId="33" fillId="35" borderId="84" xfId="42" applyFont="1" applyFill="1" applyBorder="1" applyAlignment="1">
      <alignment horizontal="left" vertical="top" wrapText="1"/>
    </xf>
    <xf numFmtId="0" fontId="21" fillId="35" borderId="84" xfId="42" applyFont="1" applyFill="1" applyBorder="1" applyAlignment="1">
      <alignment horizontal="left" vertical="top" wrapText="1"/>
    </xf>
    <xf numFmtId="4" fontId="21" fillId="35" borderId="84" xfId="42" applyNumberFormat="1" applyFont="1" applyFill="1" applyBorder="1" applyAlignment="1">
      <alignment horizontal="right" vertical="center" wrapText="1"/>
    </xf>
    <xf numFmtId="0" fontId="21" fillId="0" borderId="84" xfId="42" applyNumberFormat="1" applyFont="1" applyFill="1" applyBorder="1" applyAlignment="1">
      <alignment horizontal="center" vertical="center" wrapText="1"/>
    </xf>
    <xf numFmtId="49" fontId="21" fillId="35" borderId="84" xfId="42" applyNumberFormat="1" applyFont="1" applyFill="1" applyBorder="1" applyAlignment="1">
      <alignment horizontal="center" vertical="center" wrapText="1"/>
    </xf>
    <xf numFmtId="49" fontId="21" fillId="35" borderId="13" xfId="42" applyNumberFormat="1" applyFont="1" applyFill="1" applyBorder="1" applyAlignment="1">
      <alignment horizontal="center" vertical="center" wrapText="1"/>
    </xf>
    <xf numFmtId="49" fontId="21" fillId="0" borderId="13" xfId="42" applyNumberFormat="1" applyFont="1" applyFill="1" applyBorder="1" applyAlignment="1">
      <alignment horizontal="center" vertical="center" wrapText="1"/>
    </xf>
    <xf numFmtId="49" fontId="34" fillId="35" borderId="13" xfId="42" applyNumberFormat="1" applyFont="1" applyFill="1" applyBorder="1" applyAlignment="1">
      <alignment horizontal="center" vertical="center" wrapText="1"/>
    </xf>
    <xf numFmtId="0" fontId="33" fillId="0" borderId="13" xfId="42" applyFont="1" applyFill="1" applyBorder="1" applyAlignment="1">
      <alignment horizontal="left" vertical="top" wrapText="1"/>
    </xf>
    <xf numFmtId="0" fontId="21" fillId="0" borderId="13" xfId="42" applyFont="1" applyFill="1" applyBorder="1" applyAlignment="1">
      <alignment horizontal="left" vertical="top" wrapText="1"/>
    </xf>
    <xf numFmtId="4" fontId="21" fillId="0" borderId="13" xfId="42" applyNumberFormat="1" applyFont="1" applyFill="1" applyBorder="1" applyAlignment="1">
      <alignment horizontal="right" vertical="center" wrapText="1"/>
    </xf>
    <xf numFmtId="0" fontId="21" fillId="0" borderId="13" xfId="42" applyNumberFormat="1" applyFont="1" applyFill="1" applyBorder="1" applyAlignment="1">
      <alignment horizontal="center" vertical="center" wrapText="1"/>
    </xf>
    <xf numFmtId="49" fontId="34" fillId="0" borderId="13" xfId="42" applyNumberFormat="1" applyFont="1" applyFill="1" applyBorder="1" applyAlignment="1">
      <alignment horizontal="center" vertical="center" wrapText="1"/>
    </xf>
    <xf numFmtId="0" fontId="33" fillId="35" borderId="13" xfId="42" applyFont="1" applyFill="1" applyBorder="1" applyAlignment="1">
      <alignment horizontal="left" vertical="top" wrapText="1"/>
    </xf>
    <xf numFmtId="0" fontId="33" fillId="0" borderId="13" xfId="0" applyFont="1" applyFill="1" applyBorder="1" applyAlignment="1">
      <alignment horizontal="left" vertical="top" wrapText="1"/>
    </xf>
    <xf numFmtId="0" fontId="21" fillId="35" borderId="13" xfId="42" applyFont="1" applyFill="1" applyBorder="1" applyAlignment="1">
      <alignment horizontal="left" vertical="top" wrapText="1"/>
    </xf>
    <xf numFmtId="4" fontId="21" fillId="35" borderId="13" xfId="42" applyNumberFormat="1" applyFont="1" applyFill="1" applyBorder="1" applyAlignment="1">
      <alignment horizontal="right" vertical="center" wrapText="1"/>
    </xf>
    <xf numFmtId="49" fontId="24" fillId="35" borderId="61" xfId="42" applyNumberFormat="1" applyFont="1" applyFill="1" applyBorder="1" applyAlignment="1">
      <alignment horizontal="center" vertical="center" wrapText="1"/>
    </xf>
    <xf numFmtId="4" fontId="34" fillId="0" borderId="61" xfId="42" applyNumberFormat="1" applyFont="1" applyFill="1" applyBorder="1" applyAlignment="1">
      <alignment horizontal="right" vertical="center" wrapText="1"/>
    </xf>
    <xf numFmtId="4" fontId="29" fillId="35" borderId="13" xfId="42" applyNumberFormat="1" applyFont="1" applyFill="1" applyBorder="1" applyAlignment="1">
      <alignment horizontal="center" vertical="center" wrapText="1"/>
    </xf>
    <xf numFmtId="4" fontId="21" fillId="35" borderId="13" xfId="42" applyNumberFormat="1" applyFont="1" applyFill="1" applyBorder="1" applyAlignment="1">
      <alignment horizontal="center" vertical="center" wrapText="1"/>
    </xf>
    <xf numFmtId="0" fontId="33" fillId="0" borderId="43" xfId="42" applyFont="1" applyFill="1" applyBorder="1" applyAlignment="1">
      <alignment horizontal="left" vertical="top" wrapText="1"/>
    </xf>
    <xf numFmtId="0" fontId="21" fillId="0" borderId="69" xfId="42" applyFont="1" applyFill="1" applyBorder="1" applyAlignment="1">
      <alignment horizontal="left" vertical="top" wrapText="1"/>
    </xf>
    <xf numFmtId="4" fontId="21" fillId="0" borderId="72" xfId="42" applyNumberFormat="1" applyFont="1" applyFill="1" applyBorder="1" applyAlignment="1">
      <alignment horizontal="right" vertical="center" wrapText="1"/>
    </xf>
    <xf numFmtId="4" fontId="29" fillId="0" borderId="72" xfId="42" applyNumberFormat="1" applyFont="1" applyFill="1" applyBorder="1" applyAlignment="1">
      <alignment horizontal="right" vertical="center" wrapText="1"/>
    </xf>
    <xf numFmtId="49" fontId="21" fillId="0" borderId="73" xfId="42" applyNumberFormat="1" applyFont="1" applyFill="1" applyBorder="1" applyAlignment="1">
      <alignment horizontal="center" vertical="center" wrapText="1"/>
    </xf>
    <xf numFmtId="49" fontId="21" fillId="0" borderId="72" xfId="42" applyNumberFormat="1" applyFont="1" applyFill="1" applyBorder="1" applyAlignment="1">
      <alignment horizontal="center" vertical="center" wrapText="1"/>
    </xf>
    <xf numFmtId="0" fontId="28" fillId="0" borderId="75" xfId="42" applyFont="1" applyFill="1" applyBorder="1" applyAlignment="1">
      <alignment horizontal="left" vertical="top" wrapText="1"/>
    </xf>
    <xf numFmtId="0" fontId="21" fillId="35" borderId="13" xfId="42" applyNumberFormat="1" applyFont="1" applyFill="1" applyBorder="1" applyAlignment="1">
      <alignment horizontal="center" vertical="center" wrapText="1"/>
    </xf>
    <xf numFmtId="0" fontId="23" fillId="0" borderId="86" xfId="42" applyFont="1" applyFill="1" applyBorder="1" applyAlignment="1">
      <alignment horizontal="left" vertical="top" wrapText="1"/>
    </xf>
    <xf numFmtId="49" fontId="23" fillId="35" borderId="80" xfId="42" applyNumberFormat="1" applyFont="1" applyFill="1" applyBorder="1" applyAlignment="1">
      <alignment horizontal="center" vertical="center" wrapText="1"/>
    </xf>
    <xf numFmtId="0" fontId="23" fillId="0" borderId="87" xfId="42" applyFont="1" applyFill="1" applyBorder="1" applyAlignment="1">
      <alignment horizontal="left" vertical="top" wrapText="1"/>
    </xf>
    <xf numFmtId="0" fontId="22" fillId="0" borderId="42" xfId="42" applyFont="1" applyFill="1" applyBorder="1" applyAlignment="1">
      <alignment horizontal="left" vertical="top" wrapText="1"/>
    </xf>
    <xf numFmtId="4" fontId="21" fillId="0" borderId="84" xfId="42" applyNumberFormat="1" applyFont="1" applyFill="1" applyBorder="1" applyAlignment="1">
      <alignment horizontal="right" vertical="center" wrapText="1"/>
    </xf>
    <xf numFmtId="0" fontId="21" fillId="0" borderId="40" xfId="42" applyFont="1" applyFill="1" applyBorder="1" applyAlignment="1">
      <alignment horizontal="left" vertical="top" wrapText="1"/>
    </xf>
    <xf numFmtId="49" fontId="24" fillId="0" borderId="88" xfId="42" applyNumberFormat="1" applyFont="1" applyFill="1" applyBorder="1" applyAlignment="1">
      <alignment horizontal="center" vertical="center" wrapText="1"/>
    </xf>
    <xf numFmtId="4" fontId="34" fillId="0" borderId="13" xfId="42" applyNumberFormat="1" applyFont="1" applyFill="1" applyBorder="1" applyAlignment="1">
      <alignment horizontal="right" vertical="center" wrapText="1"/>
    </xf>
    <xf numFmtId="49" fontId="24" fillId="0" borderId="89" xfId="42" applyNumberFormat="1" applyFont="1" applyFill="1" applyBorder="1" applyAlignment="1">
      <alignment horizontal="center" vertical="center" wrapText="1"/>
    </xf>
    <xf numFmtId="0" fontId="23" fillId="0" borderId="91" xfId="42" applyNumberFormat="1" applyFont="1" applyFill="1" applyBorder="1" applyAlignment="1">
      <alignment horizontal="center" vertical="center" wrapText="1"/>
    </xf>
    <xf numFmtId="4" fontId="23" fillId="0" borderId="91" xfId="42" applyNumberFormat="1" applyFont="1" applyFill="1" applyBorder="1" applyAlignment="1">
      <alignment horizontal="right" vertical="center" wrapText="1"/>
    </xf>
    <xf numFmtId="49" fontId="23" fillId="35" borderId="91" xfId="42" applyNumberFormat="1" applyFont="1" applyFill="1" applyBorder="1" applyAlignment="1">
      <alignment horizontal="center" vertical="center" wrapText="1"/>
    </xf>
    <xf numFmtId="49" fontId="23" fillId="0" borderId="92" xfId="42" applyNumberFormat="1" applyFont="1" applyFill="1" applyBorder="1" applyAlignment="1">
      <alignment horizontal="center" vertical="center" wrapText="1"/>
    </xf>
    <xf numFmtId="0" fontId="29" fillId="0" borderId="81" xfId="42" applyFont="1" applyFill="1" applyBorder="1" applyAlignment="1">
      <alignment horizontal="left" vertical="top" wrapText="1"/>
    </xf>
    <xf numFmtId="49" fontId="24" fillId="0" borderId="93" xfId="42" applyNumberFormat="1" applyFont="1" applyFill="1" applyBorder="1" applyAlignment="1">
      <alignment horizontal="center" vertical="center" wrapText="1"/>
    </xf>
    <xf numFmtId="49" fontId="29" fillId="0" borderId="81" xfId="42" applyNumberFormat="1" applyFont="1" applyFill="1" applyBorder="1" applyAlignment="1">
      <alignment horizontal="center" vertical="center" wrapText="1"/>
    </xf>
    <xf numFmtId="0" fontId="29" fillId="0" borderId="90" xfId="42" applyFont="1" applyFill="1" applyBorder="1" applyAlignment="1">
      <alignment horizontal="left" vertical="top" wrapText="1"/>
    </xf>
    <xf numFmtId="49" fontId="28" fillId="0" borderId="80" xfId="42" applyNumberFormat="1" applyFont="1" applyFill="1" applyBorder="1" applyAlignment="1">
      <alignment horizontal="center" vertical="center" wrapText="1"/>
    </xf>
    <xf numFmtId="49" fontId="29" fillId="35" borderId="90" xfId="42" applyNumberFormat="1" applyFont="1" applyFill="1" applyBorder="1" applyAlignment="1">
      <alignment horizontal="center" vertical="center" wrapText="1"/>
    </xf>
    <xf numFmtId="0" fontId="23" fillId="35" borderId="54" xfId="42" applyNumberFormat="1" applyFont="1" applyFill="1" applyBorder="1" applyAlignment="1">
      <alignment horizontal="center" vertical="center" wrapText="1"/>
    </xf>
    <xf numFmtId="49" fontId="23" fillId="35" borderId="54" xfId="42" applyNumberFormat="1" applyFont="1" applyFill="1" applyBorder="1" applyAlignment="1">
      <alignment horizontal="center" vertical="center" wrapText="1"/>
    </xf>
    <xf numFmtId="0" fontId="22" fillId="0" borderId="54" xfId="42" applyFont="1" applyFill="1" applyBorder="1" applyAlignment="1">
      <alignment horizontal="left" vertical="top" wrapText="1"/>
    </xf>
    <xf numFmtId="4" fontId="29" fillId="0" borderId="54" xfId="42" applyNumberFormat="1" applyFont="1" applyFill="1" applyBorder="1" applyAlignment="1">
      <alignment horizontal="right" vertical="center" wrapText="1"/>
    </xf>
    <xf numFmtId="49" fontId="28" fillId="0" borderId="93" xfId="42" applyNumberFormat="1" applyFont="1" applyFill="1" applyBorder="1" applyAlignment="1">
      <alignment horizontal="center" vertical="center" wrapText="1"/>
    </xf>
    <xf numFmtId="4" fontId="29" fillId="0" borderId="48" xfId="42" applyNumberFormat="1" applyFont="1" applyFill="1" applyBorder="1" applyAlignment="1">
      <alignment horizontal="right" vertical="center" wrapText="1"/>
    </xf>
    <xf numFmtId="0" fontId="34" fillId="0" borderId="13" xfId="42" applyFont="1" applyFill="1" applyBorder="1" applyAlignment="1">
      <alignment horizontal="center" vertical="center" wrapText="1"/>
    </xf>
    <xf numFmtId="0" fontId="28" fillId="0" borderId="54" xfId="42" applyFont="1" applyFill="1" applyBorder="1" applyAlignment="1">
      <alignment horizontal="center" vertical="center" wrapText="1"/>
    </xf>
    <xf numFmtId="0" fontId="32" fillId="0" borderId="80" xfId="42" applyFont="1" applyFill="1" applyBorder="1" applyAlignment="1">
      <alignment horizontal="left" vertical="top" wrapText="1"/>
    </xf>
    <xf numFmtId="0" fontId="29" fillId="0" borderId="83" xfId="42" applyFont="1" applyFill="1" applyBorder="1" applyAlignment="1">
      <alignment horizontal="left" vertical="top" wrapText="1"/>
    </xf>
    <xf numFmtId="0" fontId="29" fillId="0" borderId="82" xfId="42" applyNumberFormat="1" applyFont="1" applyFill="1" applyBorder="1" applyAlignment="1">
      <alignment horizontal="center" vertical="center" wrapText="1"/>
    </xf>
    <xf numFmtId="49" fontId="28" fillId="0" borderId="79" xfId="42" applyNumberFormat="1" applyFont="1" applyFill="1" applyBorder="1" applyAlignment="1">
      <alignment horizontal="center" vertical="center" wrapText="1"/>
    </xf>
    <xf numFmtId="49" fontId="28" fillId="0" borderId="13" xfId="42" applyNumberFormat="1" applyFont="1" applyFill="1" applyBorder="1" applyAlignment="1">
      <alignment horizontal="center" vertical="center" wrapText="1"/>
    </xf>
    <xf numFmtId="0" fontId="23" fillId="35" borderId="94" xfId="42" applyFont="1" applyFill="1" applyBorder="1" applyAlignment="1">
      <alignment horizontal="left" vertical="top" wrapText="1"/>
    </xf>
    <xf numFmtId="0" fontId="23" fillId="0" borderId="95" xfId="42" applyNumberFormat="1" applyFont="1" applyFill="1" applyBorder="1" applyAlignment="1">
      <alignment horizontal="center" vertical="center" wrapText="1"/>
    </xf>
    <xf numFmtId="4" fontId="23" fillId="0" borderId="95" xfId="42" applyNumberFormat="1" applyFont="1" applyFill="1" applyBorder="1" applyAlignment="1">
      <alignment horizontal="right" vertical="center" wrapText="1"/>
    </xf>
    <xf numFmtId="49" fontId="23" fillId="0" borderId="95" xfId="42" applyNumberFormat="1" applyFont="1" applyFill="1" applyBorder="1" applyAlignment="1">
      <alignment horizontal="center" vertical="center" wrapText="1"/>
    </xf>
    <xf numFmtId="49" fontId="23" fillId="0" borderId="96" xfId="42" applyNumberFormat="1" applyFont="1" applyFill="1" applyBorder="1" applyAlignment="1">
      <alignment horizontal="center" vertical="center" wrapText="1"/>
    </xf>
    <xf numFmtId="49" fontId="24" fillId="0" borderId="96" xfId="42" applyNumberFormat="1" applyFont="1" applyFill="1" applyBorder="1" applyAlignment="1">
      <alignment horizontal="center" vertical="center" wrapText="1"/>
    </xf>
    <xf numFmtId="49" fontId="29" fillId="0" borderId="63" xfId="42" applyNumberFormat="1" applyFont="1" applyFill="1" applyBorder="1" applyAlignment="1">
      <alignment horizontal="center" vertical="center" wrapText="1"/>
    </xf>
    <xf numFmtId="49" fontId="21" fillId="0" borderId="96" xfId="42" applyNumberFormat="1" applyFont="1" applyFill="1" applyBorder="1" applyAlignment="1">
      <alignment horizontal="center" vertical="center" wrapText="1"/>
    </xf>
    <xf numFmtId="49" fontId="21" fillId="0" borderId="95" xfId="42" applyNumberFormat="1" applyFont="1" applyFill="1" applyBorder="1" applyAlignment="1">
      <alignment horizontal="center" vertical="center" wrapText="1"/>
    </xf>
    <xf numFmtId="0" fontId="24" fillId="0" borderId="98" xfId="42" applyFont="1" applyFill="1" applyBorder="1" applyAlignment="1">
      <alignment horizontal="left" vertical="top" wrapText="1"/>
    </xf>
    <xf numFmtId="0" fontId="24" fillId="0" borderId="91" xfId="42" applyNumberFormat="1" applyFont="1" applyFill="1" applyBorder="1" applyAlignment="1">
      <alignment horizontal="center" vertical="center" wrapText="1"/>
    </xf>
    <xf numFmtId="4" fontId="24" fillId="0" borderId="91" xfId="42" applyNumberFormat="1" applyFont="1" applyFill="1" applyBorder="1" applyAlignment="1">
      <alignment horizontal="right" vertical="center" wrapText="1"/>
    </xf>
    <xf numFmtId="49" fontId="24" fillId="0" borderId="91" xfId="42" applyNumberFormat="1" applyFont="1" applyFill="1" applyBorder="1" applyAlignment="1">
      <alignment horizontal="center" vertical="center" wrapText="1"/>
    </xf>
    <xf numFmtId="49" fontId="23" fillId="0" borderId="91" xfId="42" applyNumberFormat="1" applyFont="1" applyFill="1" applyBorder="1" applyAlignment="1">
      <alignment horizontal="center" vertical="center" wrapText="1"/>
    </xf>
    <xf numFmtId="49" fontId="24" fillId="0" borderId="92" xfId="42" applyNumberFormat="1" applyFont="1" applyFill="1" applyBorder="1" applyAlignment="1">
      <alignment horizontal="center" vertical="center" wrapText="1"/>
    </xf>
    <xf numFmtId="0" fontId="33" fillId="0" borderId="97" xfId="42" applyFont="1" applyFill="1" applyBorder="1" applyAlignment="1">
      <alignment horizontal="left" vertical="top" wrapText="1"/>
    </xf>
    <xf numFmtId="49" fontId="34" fillId="0" borderId="89" xfId="42" applyNumberFormat="1" applyFont="1" applyFill="1" applyBorder="1" applyAlignment="1">
      <alignment horizontal="center" vertical="center" wrapText="1"/>
    </xf>
    <xf numFmtId="49" fontId="34" fillId="0" borderId="91" xfId="42" applyNumberFormat="1" applyFont="1" applyFill="1" applyBorder="1" applyAlignment="1">
      <alignment horizontal="center" vertical="center" wrapText="1"/>
    </xf>
    <xf numFmtId="49" fontId="28" fillId="0" borderId="44" xfId="42" applyNumberFormat="1" applyFont="1" applyFill="1" applyBorder="1" applyAlignment="1">
      <alignment horizontal="center" vertical="center" wrapText="1"/>
    </xf>
    <xf numFmtId="0" fontId="23" fillId="0" borderId="94" xfId="42" applyFont="1" applyFill="1" applyBorder="1" applyAlignment="1">
      <alignment horizontal="left" vertical="top" wrapText="1"/>
    </xf>
    <xf numFmtId="49" fontId="29" fillId="0" borderId="62" xfId="42" applyNumberFormat="1" applyFont="1" applyFill="1" applyBorder="1" applyAlignment="1">
      <alignment horizontal="center" vertical="center" wrapText="1"/>
    </xf>
    <xf numFmtId="49" fontId="29" fillId="35" borderId="72" xfId="42" applyNumberFormat="1" applyFont="1" applyFill="1" applyBorder="1" applyAlignment="1">
      <alignment horizontal="center" vertical="center" wrapText="1"/>
    </xf>
    <xf numFmtId="49" fontId="28" fillId="0" borderId="45" xfId="42" applyNumberFormat="1" applyFont="1" applyFill="1" applyBorder="1" applyAlignment="1">
      <alignment horizontal="center" vertical="center" wrapText="1"/>
    </xf>
    <xf numFmtId="0" fontId="34" fillId="0" borderId="13" xfId="42" applyFont="1" applyFill="1" applyBorder="1" applyAlignment="1">
      <alignment horizontal="left" vertical="top" wrapText="1"/>
    </xf>
    <xf numFmtId="0" fontId="22" fillId="36" borderId="32" xfId="42" applyNumberFormat="1" applyFont="1" applyFill="1" applyBorder="1" applyAlignment="1">
      <alignment horizontal="left" vertical="center"/>
    </xf>
    <xf numFmtId="0" fontId="22" fillId="36" borderId="0" xfId="42" applyNumberFormat="1" applyFont="1" applyFill="1" applyBorder="1" applyAlignment="1">
      <alignment horizontal="left" vertical="center"/>
    </xf>
    <xf numFmtId="0" fontId="22" fillId="36" borderId="31" xfId="42" applyNumberFormat="1" applyFont="1" applyFill="1" applyBorder="1" applyAlignment="1">
      <alignment horizontal="left" vertical="center"/>
    </xf>
    <xf numFmtId="0" fontId="22" fillId="36" borderId="12" xfId="42" applyNumberFormat="1" applyFont="1" applyFill="1" applyBorder="1" applyAlignment="1">
      <alignment horizontal="left" vertical="center"/>
    </xf>
    <xf numFmtId="0" fontId="22" fillId="36" borderId="41" xfId="42" applyNumberFormat="1" applyFont="1" applyFill="1" applyBorder="1" applyAlignment="1">
      <alignment horizontal="left" vertical="center"/>
    </xf>
    <xf numFmtId="0" fontId="22" fillId="36" borderId="40" xfId="42" applyNumberFormat="1" applyFont="1" applyFill="1" applyBorder="1" applyAlignment="1">
      <alignment horizontal="left" vertical="center"/>
    </xf>
    <xf numFmtId="0" fontId="23" fillId="0" borderId="0" xfId="42" applyNumberFormat="1" applyFont="1" applyBorder="1" applyAlignment="1">
      <alignment horizontal="left" wrapText="1"/>
    </xf>
    <xf numFmtId="0" fontId="27" fillId="34" borderId="41" xfId="42" applyNumberFormat="1" applyFont="1" applyFill="1" applyBorder="1" applyAlignment="1">
      <alignment horizontal="center" vertical="center"/>
    </xf>
    <xf numFmtId="0" fontId="27" fillId="34" borderId="40" xfId="42" applyNumberFormat="1" applyFont="1" applyFill="1" applyBorder="1" applyAlignment="1">
      <alignment horizontal="center" vertical="center"/>
    </xf>
    <xf numFmtId="0" fontId="27" fillId="36" borderId="55" xfId="42" applyNumberFormat="1" applyFont="1" applyFill="1" applyBorder="1" applyAlignment="1">
      <alignment horizontal="center" vertical="center"/>
    </xf>
    <xf numFmtId="0" fontId="27" fillId="36" borderId="56" xfId="42" applyNumberFormat="1" applyFont="1" applyFill="1" applyBorder="1" applyAlignment="1">
      <alignment horizontal="center" vertical="center"/>
    </xf>
    <xf numFmtId="0" fontId="22" fillId="36" borderId="38" xfId="42" applyNumberFormat="1" applyFont="1" applyFill="1" applyBorder="1" applyAlignment="1">
      <alignment horizontal="left" vertical="center"/>
    </xf>
    <xf numFmtId="0" fontId="22" fillId="36" borderId="37" xfId="42" applyNumberFormat="1" applyFont="1" applyFill="1" applyBorder="1" applyAlignment="1">
      <alignment horizontal="left" vertical="center"/>
    </xf>
    <xf numFmtId="0" fontId="22" fillId="36" borderId="29" xfId="42" applyNumberFormat="1" applyFont="1" applyFill="1" applyBorder="1" applyAlignment="1">
      <alignment horizontal="left" vertical="center"/>
    </xf>
    <xf numFmtId="0" fontId="27" fillId="34" borderId="68" xfId="42" applyNumberFormat="1" applyFont="1" applyFill="1" applyBorder="1" applyAlignment="1">
      <alignment vertical="center"/>
    </xf>
    <xf numFmtId="0" fontId="27" fillId="34" borderId="69" xfId="42" applyNumberFormat="1" applyFont="1" applyFill="1" applyBorder="1" applyAlignment="1">
      <alignment vertical="center"/>
    </xf>
    <xf numFmtId="0" fontId="27" fillId="36" borderId="37" xfId="42" applyNumberFormat="1" applyFont="1" applyFill="1" applyBorder="1" applyAlignment="1">
      <alignment vertical="center"/>
    </xf>
    <xf numFmtId="0" fontId="27" fillId="36" borderId="49" xfId="42" applyNumberFormat="1" applyFont="1" applyFill="1" applyBorder="1" applyAlignment="1">
      <alignment vertical="center"/>
    </xf>
    <xf numFmtId="0" fontId="27" fillId="36" borderId="0" xfId="42" applyNumberFormat="1" applyFont="1" applyFill="1" applyBorder="1" applyAlignment="1">
      <alignment vertical="center"/>
    </xf>
    <xf numFmtId="0" fontId="27" fillId="36" borderId="31" xfId="42" applyNumberFormat="1" applyFont="1" applyFill="1" applyBorder="1" applyAlignment="1">
      <alignment vertical="center"/>
    </xf>
    <xf numFmtId="0" fontId="22" fillId="36" borderId="12" xfId="0" applyNumberFormat="1" applyFont="1" applyFill="1" applyBorder="1" applyAlignment="1">
      <alignment horizontal="left" vertical="center"/>
    </xf>
    <xf numFmtId="0" fontId="22" fillId="36" borderId="41" xfId="0" applyNumberFormat="1" applyFont="1" applyFill="1" applyBorder="1" applyAlignment="1">
      <alignment horizontal="left" vertical="center"/>
    </xf>
    <xf numFmtId="0" fontId="22" fillId="36" borderId="40" xfId="0" applyNumberFormat="1" applyFont="1" applyFill="1" applyBorder="1" applyAlignment="1">
      <alignment horizontal="left" vertical="center"/>
    </xf>
    <xf numFmtId="0" fontId="22" fillId="0" borderId="0" xfId="42" applyNumberFormat="1" applyFont="1" applyBorder="1" applyAlignment="1">
      <alignment horizontal="center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8"/>
  <sheetViews>
    <sheetView tabSelected="1" topLeftCell="A2" zoomScale="80" zoomScaleNormal="80" zoomScaleSheetLayoutView="80" workbookViewId="0">
      <selection activeCell="D4" sqref="D4"/>
    </sheetView>
  </sheetViews>
  <sheetFormatPr defaultColWidth="14.42578125" defaultRowHeight="15.75" customHeight="1" x14ac:dyDescent="0.25"/>
  <cols>
    <col min="1" max="1" width="18.140625" style="203" customWidth="1"/>
    <col min="2" max="2" width="60.42578125" style="204" customWidth="1"/>
    <col min="3" max="3" width="13.28515625" style="205" customWidth="1"/>
    <col min="4" max="4" width="19" style="206" customWidth="1"/>
    <col min="5" max="5" width="18.7109375" style="207" bestFit="1" customWidth="1"/>
    <col min="6" max="6" width="17.5703125" style="208" customWidth="1"/>
    <col min="7" max="7" width="10.85546875" style="208" customWidth="1"/>
    <col min="8" max="8" width="13.140625" style="209" customWidth="1"/>
    <col min="9" max="9" width="17.5703125" style="210" customWidth="1"/>
    <col min="10" max="10" width="10.5703125" style="49" customWidth="1"/>
    <col min="11" max="11" width="19" style="49" customWidth="1"/>
    <col min="12" max="16384" width="14.42578125" style="1"/>
  </cols>
  <sheetData>
    <row r="1" spans="1:11" s="19" customFormat="1" ht="6.75" hidden="1" customHeight="1" x14ac:dyDescent="0.25">
      <c r="A1" s="41"/>
      <c r="B1" s="42"/>
      <c r="C1" s="43"/>
      <c r="D1" s="44"/>
      <c r="E1" s="45"/>
      <c r="F1" s="46"/>
      <c r="G1" s="46"/>
      <c r="H1" s="46"/>
      <c r="I1" s="47"/>
      <c r="J1" s="46"/>
      <c r="K1" s="48"/>
    </row>
    <row r="2" spans="1:11" s="18" customFormat="1" ht="50.25" customHeight="1" x14ac:dyDescent="0.25">
      <c r="A2" s="604" t="s">
        <v>1195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</row>
    <row r="3" spans="1:11" ht="29.25" customHeight="1" x14ac:dyDescent="0.25">
      <c r="A3" s="621" t="s">
        <v>998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</row>
    <row r="4" spans="1:11" ht="66.75" customHeight="1" x14ac:dyDescent="0.25">
      <c r="A4" s="50" t="s">
        <v>29</v>
      </c>
      <c r="B4" s="50" t="s">
        <v>28</v>
      </c>
      <c r="C4" s="51" t="s">
        <v>27</v>
      </c>
      <c r="D4" s="52" t="s">
        <v>26</v>
      </c>
      <c r="E4" s="52" t="s">
        <v>25</v>
      </c>
      <c r="F4" s="53" t="s">
        <v>24</v>
      </c>
      <c r="G4" s="54" t="s">
        <v>23</v>
      </c>
      <c r="H4" s="54" t="s">
        <v>22</v>
      </c>
      <c r="I4" s="55" t="s">
        <v>21</v>
      </c>
      <c r="J4" s="54" t="s">
        <v>20</v>
      </c>
      <c r="K4" s="56" t="s">
        <v>19</v>
      </c>
    </row>
    <row r="5" spans="1:11" s="17" customFormat="1" ht="15.75" customHeight="1" x14ac:dyDescent="0.25">
      <c r="A5" s="13" t="s">
        <v>18</v>
      </c>
      <c r="B5" s="57">
        <v>2</v>
      </c>
      <c r="C5" s="30">
        <v>3</v>
      </c>
      <c r="D5" s="10">
        <v>4</v>
      </c>
      <c r="E5" s="13">
        <v>5</v>
      </c>
      <c r="F5" s="13">
        <v>6</v>
      </c>
      <c r="G5" s="10">
        <v>7</v>
      </c>
      <c r="H5" s="10">
        <v>8</v>
      </c>
      <c r="I5" s="58">
        <v>9</v>
      </c>
      <c r="J5" s="10">
        <v>10</v>
      </c>
      <c r="K5" s="6">
        <v>11</v>
      </c>
    </row>
    <row r="6" spans="1:11" s="17" customFormat="1" ht="24" customHeight="1" x14ac:dyDescent="0.25">
      <c r="A6" s="59" t="s">
        <v>508</v>
      </c>
      <c r="B6" s="257"/>
      <c r="C6" s="258"/>
      <c r="D6" s="259"/>
      <c r="E6" s="259"/>
      <c r="F6" s="260"/>
      <c r="G6" s="260"/>
      <c r="H6" s="260"/>
      <c r="I6" s="261"/>
      <c r="J6" s="612"/>
      <c r="K6" s="613"/>
    </row>
    <row r="7" spans="1:11" s="17" customFormat="1" ht="24" customHeight="1" x14ac:dyDescent="0.25">
      <c r="A7" s="262" t="s">
        <v>509</v>
      </c>
      <c r="B7" s="263"/>
      <c r="C7" s="264"/>
      <c r="D7" s="265"/>
      <c r="E7" s="265"/>
      <c r="F7" s="266"/>
      <c r="G7" s="266"/>
      <c r="H7" s="266"/>
      <c r="I7" s="267"/>
      <c r="J7" s="614"/>
      <c r="K7" s="615"/>
    </row>
    <row r="8" spans="1:11" s="17" customFormat="1" ht="47.25" x14ac:dyDescent="0.25">
      <c r="A8" s="342" t="s">
        <v>513</v>
      </c>
      <c r="B8" s="353" t="s">
        <v>557</v>
      </c>
      <c r="C8" s="32">
        <v>71251000</v>
      </c>
      <c r="D8" s="35">
        <v>30000</v>
      </c>
      <c r="E8" s="35">
        <v>37500</v>
      </c>
      <c r="F8" s="36" t="s">
        <v>64</v>
      </c>
      <c r="G8" s="20" t="s">
        <v>69</v>
      </c>
      <c r="H8" s="20" t="s">
        <v>67</v>
      </c>
      <c r="I8" s="23" t="s">
        <v>88</v>
      </c>
      <c r="J8" s="20" t="s">
        <v>70</v>
      </c>
      <c r="K8" s="36" t="s">
        <v>688</v>
      </c>
    </row>
    <row r="9" spans="1:11" s="17" customFormat="1" ht="47.25" x14ac:dyDescent="0.25">
      <c r="A9" s="340" t="s">
        <v>553</v>
      </c>
      <c r="B9" s="354" t="s">
        <v>657</v>
      </c>
      <c r="C9" s="32">
        <v>71222000</v>
      </c>
      <c r="D9" s="7">
        <v>14950</v>
      </c>
      <c r="E9" s="7">
        <v>18687.5</v>
      </c>
      <c r="F9" s="6" t="s">
        <v>63</v>
      </c>
      <c r="G9" s="20" t="s">
        <v>69</v>
      </c>
      <c r="H9" s="20" t="s">
        <v>67</v>
      </c>
      <c r="I9" s="23" t="s">
        <v>88</v>
      </c>
      <c r="J9" s="6" t="s">
        <v>70</v>
      </c>
      <c r="K9" s="6" t="s">
        <v>716</v>
      </c>
    </row>
    <row r="10" spans="1:11" s="17" customFormat="1" ht="47.25" x14ac:dyDescent="0.25">
      <c r="A10" s="340" t="s">
        <v>556</v>
      </c>
      <c r="B10" s="354" t="s">
        <v>558</v>
      </c>
      <c r="C10" s="32">
        <v>71240000</v>
      </c>
      <c r="D10" s="7">
        <v>108000</v>
      </c>
      <c r="E10" s="7">
        <v>135000</v>
      </c>
      <c r="F10" s="6" t="s">
        <v>64</v>
      </c>
      <c r="G10" s="6" t="s">
        <v>69</v>
      </c>
      <c r="H10" s="6" t="s">
        <v>67</v>
      </c>
      <c r="I10" s="24" t="s">
        <v>88</v>
      </c>
      <c r="J10" s="6" t="s">
        <v>70</v>
      </c>
      <c r="K10" s="6" t="s">
        <v>534</v>
      </c>
    </row>
    <row r="11" spans="1:11" s="17" customFormat="1" ht="47.25" x14ac:dyDescent="0.25">
      <c r="A11" s="342" t="s">
        <v>576</v>
      </c>
      <c r="B11" s="355" t="s">
        <v>577</v>
      </c>
      <c r="C11" s="341">
        <v>71240000</v>
      </c>
      <c r="D11" s="60">
        <v>26500</v>
      </c>
      <c r="E11" s="60">
        <v>33125</v>
      </c>
      <c r="F11" s="61" t="s">
        <v>63</v>
      </c>
      <c r="G11" s="8" t="s">
        <v>69</v>
      </c>
      <c r="H11" s="8" t="s">
        <v>67</v>
      </c>
      <c r="I11" s="26" t="s">
        <v>88</v>
      </c>
      <c r="J11" s="21" t="s">
        <v>83</v>
      </c>
      <c r="K11" s="61" t="s">
        <v>452</v>
      </c>
    </row>
    <row r="12" spans="1:11" s="17" customFormat="1" ht="47.25" x14ac:dyDescent="0.25">
      <c r="A12" s="342" t="s">
        <v>595</v>
      </c>
      <c r="B12" s="356" t="s">
        <v>594</v>
      </c>
      <c r="C12" s="32">
        <v>71240000</v>
      </c>
      <c r="D12" s="7">
        <v>6950</v>
      </c>
      <c r="E12" s="7">
        <v>8687.5</v>
      </c>
      <c r="F12" s="6" t="s">
        <v>63</v>
      </c>
      <c r="G12" s="6" t="s">
        <v>69</v>
      </c>
      <c r="H12" s="6" t="s">
        <v>67</v>
      </c>
      <c r="I12" s="24" t="s">
        <v>88</v>
      </c>
      <c r="J12" s="6" t="s">
        <v>75</v>
      </c>
      <c r="K12" s="6" t="s">
        <v>596</v>
      </c>
    </row>
    <row r="13" spans="1:11" s="17" customFormat="1" ht="47.25" x14ac:dyDescent="0.25">
      <c r="A13" s="342" t="s">
        <v>597</v>
      </c>
      <c r="B13" s="356" t="s">
        <v>600</v>
      </c>
      <c r="C13" s="32">
        <v>71355000</v>
      </c>
      <c r="D13" s="7">
        <v>6500</v>
      </c>
      <c r="E13" s="7">
        <v>8125</v>
      </c>
      <c r="F13" s="6" t="s">
        <v>63</v>
      </c>
      <c r="G13" s="6" t="s">
        <v>69</v>
      </c>
      <c r="H13" s="6" t="s">
        <v>67</v>
      </c>
      <c r="I13" s="24" t="s">
        <v>88</v>
      </c>
      <c r="J13" s="6" t="s">
        <v>83</v>
      </c>
      <c r="K13" s="6" t="s">
        <v>603</v>
      </c>
    </row>
    <row r="14" spans="1:11" s="17" customFormat="1" ht="47.25" x14ac:dyDescent="0.25">
      <c r="A14" s="342" t="s">
        <v>598</v>
      </c>
      <c r="B14" s="356" t="s">
        <v>601</v>
      </c>
      <c r="C14" s="32">
        <v>71250000</v>
      </c>
      <c r="D14" s="7">
        <v>26500</v>
      </c>
      <c r="E14" s="7">
        <v>33125</v>
      </c>
      <c r="F14" s="6" t="s">
        <v>63</v>
      </c>
      <c r="G14" s="6" t="s">
        <v>69</v>
      </c>
      <c r="H14" s="6" t="s">
        <v>67</v>
      </c>
      <c r="I14" s="24" t="s">
        <v>88</v>
      </c>
      <c r="J14" s="306" t="s">
        <v>72</v>
      </c>
      <c r="K14" s="306" t="s">
        <v>338</v>
      </c>
    </row>
    <row r="15" spans="1:11" s="17" customFormat="1" ht="31.5" x14ac:dyDescent="0.25">
      <c r="A15" s="342" t="s">
        <v>822</v>
      </c>
      <c r="B15" s="356"/>
      <c r="C15" s="32"/>
      <c r="D15" s="7"/>
      <c r="E15" s="7"/>
      <c r="F15" s="6"/>
      <c r="G15" s="6"/>
      <c r="H15" s="6"/>
      <c r="I15" s="24"/>
      <c r="J15" s="6" t="s">
        <v>121</v>
      </c>
      <c r="K15" s="6" t="s">
        <v>844</v>
      </c>
    </row>
    <row r="16" spans="1:11" s="17" customFormat="1" ht="47.25" x14ac:dyDescent="0.25">
      <c r="A16" s="340" t="s">
        <v>599</v>
      </c>
      <c r="B16" s="356" t="s">
        <v>602</v>
      </c>
      <c r="C16" s="32">
        <v>71242000</v>
      </c>
      <c r="D16" s="7">
        <v>26500</v>
      </c>
      <c r="E16" s="7">
        <v>33125</v>
      </c>
      <c r="F16" s="6" t="s">
        <v>63</v>
      </c>
      <c r="G16" s="6" t="s">
        <v>69</v>
      </c>
      <c r="H16" s="6" t="s">
        <v>67</v>
      </c>
      <c r="I16" s="24" t="s">
        <v>88</v>
      </c>
      <c r="J16" s="62" t="s">
        <v>77</v>
      </c>
      <c r="K16" s="62" t="s">
        <v>604</v>
      </c>
    </row>
    <row r="17" spans="1:11" s="17" customFormat="1" ht="47.25" x14ac:dyDescent="0.25">
      <c r="A17" s="340" t="s">
        <v>605</v>
      </c>
      <c r="B17" s="354" t="s">
        <v>684</v>
      </c>
      <c r="C17" s="32">
        <v>71242000</v>
      </c>
      <c r="D17" s="7">
        <v>26000</v>
      </c>
      <c r="E17" s="7">
        <v>32500</v>
      </c>
      <c r="F17" s="6" t="s">
        <v>63</v>
      </c>
      <c r="G17" s="6" t="s">
        <v>69</v>
      </c>
      <c r="H17" s="6" t="s">
        <v>67</v>
      </c>
      <c r="I17" s="24" t="s">
        <v>88</v>
      </c>
      <c r="J17" s="306" t="s">
        <v>83</v>
      </c>
      <c r="K17" s="306" t="s">
        <v>685</v>
      </c>
    </row>
    <row r="18" spans="1:11" s="17" customFormat="1" ht="31.5" x14ac:dyDescent="0.25">
      <c r="A18" s="340" t="s">
        <v>738</v>
      </c>
      <c r="B18" s="393"/>
      <c r="C18" s="32"/>
      <c r="D18" s="7"/>
      <c r="E18" s="7"/>
      <c r="F18" s="6"/>
      <c r="G18" s="6"/>
      <c r="H18" s="6"/>
      <c r="I18" s="24"/>
      <c r="J18" s="306" t="s">
        <v>121</v>
      </c>
      <c r="K18" s="306" t="s">
        <v>781</v>
      </c>
    </row>
    <row r="19" spans="1:11" s="17" customFormat="1" ht="31.5" x14ac:dyDescent="0.25">
      <c r="A19" s="490" t="s">
        <v>822</v>
      </c>
      <c r="B19" s="381"/>
      <c r="C19" s="461"/>
      <c r="D19" s="465"/>
      <c r="E19" s="465"/>
      <c r="F19" s="462"/>
      <c r="G19" s="462"/>
      <c r="H19" s="462"/>
      <c r="I19" s="463"/>
      <c r="J19" s="462" t="s">
        <v>85</v>
      </c>
      <c r="K19" s="462" t="s">
        <v>952</v>
      </c>
    </row>
    <row r="20" spans="1:11" s="17" customFormat="1" ht="47.25" x14ac:dyDescent="0.25">
      <c r="A20" s="527" t="s">
        <v>1108</v>
      </c>
      <c r="B20" s="547" t="s">
        <v>1109</v>
      </c>
      <c r="C20" s="524">
        <v>71222000</v>
      </c>
      <c r="D20" s="523">
        <v>3000</v>
      </c>
      <c r="E20" s="523">
        <v>3750</v>
      </c>
      <c r="F20" s="519" t="s">
        <v>63</v>
      </c>
      <c r="G20" s="519" t="s">
        <v>69</v>
      </c>
      <c r="H20" s="519" t="s">
        <v>67</v>
      </c>
      <c r="I20" s="525" t="s">
        <v>88</v>
      </c>
      <c r="J20" s="519" t="s">
        <v>72</v>
      </c>
      <c r="K20" s="519" t="s">
        <v>754</v>
      </c>
    </row>
    <row r="21" spans="1:11" s="17" customFormat="1" ht="47.25" x14ac:dyDescent="0.25">
      <c r="A21" s="340" t="s">
        <v>606</v>
      </c>
      <c r="B21" s="438" t="s">
        <v>686</v>
      </c>
      <c r="C21" s="32">
        <v>71242000</v>
      </c>
      <c r="D21" s="7">
        <v>24500</v>
      </c>
      <c r="E21" s="7">
        <v>30625</v>
      </c>
      <c r="F21" s="6" t="s">
        <v>63</v>
      </c>
      <c r="G21" s="6" t="s">
        <v>69</v>
      </c>
      <c r="H21" s="6" t="s">
        <v>67</v>
      </c>
      <c r="I21" s="24" t="s">
        <v>88</v>
      </c>
      <c r="J21" s="306" t="s">
        <v>72</v>
      </c>
      <c r="K21" s="306" t="s">
        <v>687</v>
      </c>
    </row>
    <row r="22" spans="1:11" s="17" customFormat="1" ht="31.5" x14ac:dyDescent="0.25">
      <c r="A22" s="340" t="s">
        <v>738</v>
      </c>
      <c r="B22" s="420"/>
      <c r="C22" s="32"/>
      <c r="D22" s="7"/>
      <c r="E22" s="7"/>
      <c r="F22" s="6"/>
      <c r="G22" s="6"/>
      <c r="H22" s="6"/>
      <c r="I22" s="24"/>
      <c r="J22" s="6" t="s">
        <v>121</v>
      </c>
      <c r="K22" s="6" t="s">
        <v>782</v>
      </c>
    </row>
    <row r="23" spans="1:11" s="17" customFormat="1" ht="31.5" x14ac:dyDescent="0.25">
      <c r="A23" s="340" t="s">
        <v>822</v>
      </c>
      <c r="B23" s="491" t="s">
        <v>843</v>
      </c>
      <c r="C23" s="32"/>
      <c r="D23" s="7"/>
      <c r="E23" s="7"/>
      <c r="F23" s="6"/>
      <c r="G23" s="6"/>
      <c r="H23" s="6"/>
      <c r="I23" s="24"/>
      <c r="J23" s="6"/>
      <c r="K23" s="6"/>
    </row>
    <row r="24" spans="1:11" s="17" customFormat="1" ht="47.25" x14ac:dyDescent="0.25">
      <c r="A24" s="340" t="s">
        <v>607</v>
      </c>
      <c r="B24" s="356" t="s">
        <v>609</v>
      </c>
      <c r="C24" s="32">
        <v>71200000</v>
      </c>
      <c r="D24" s="256">
        <v>40000</v>
      </c>
      <c r="E24" s="256">
        <v>50000</v>
      </c>
      <c r="F24" s="6" t="s">
        <v>64</v>
      </c>
      <c r="G24" s="6" t="s">
        <v>69</v>
      </c>
      <c r="H24" s="62" t="s">
        <v>67</v>
      </c>
      <c r="I24" s="24" t="s">
        <v>88</v>
      </c>
      <c r="J24" s="307" t="s">
        <v>72</v>
      </c>
      <c r="K24" s="62" t="s">
        <v>610</v>
      </c>
    </row>
    <row r="25" spans="1:11" s="17" customFormat="1" ht="31.5" x14ac:dyDescent="0.25">
      <c r="A25" s="169" t="s">
        <v>738</v>
      </c>
      <c r="B25" s="403"/>
      <c r="C25" s="32"/>
      <c r="D25" s="7">
        <v>80000</v>
      </c>
      <c r="E25" s="7">
        <v>100000</v>
      </c>
      <c r="F25" s="6"/>
      <c r="G25" s="6"/>
      <c r="H25" s="62"/>
      <c r="I25" s="24"/>
      <c r="J25" s="62" t="s">
        <v>121</v>
      </c>
      <c r="K25" s="62"/>
    </row>
    <row r="26" spans="1:11" s="17" customFormat="1" ht="47.25" x14ac:dyDescent="0.25">
      <c r="A26" s="340" t="s">
        <v>613</v>
      </c>
      <c r="B26" s="356" t="s">
        <v>611</v>
      </c>
      <c r="C26" s="32">
        <v>85312320</v>
      </c>
      <c r="D26" s="7">
        <v>6000</v>
      </c>
      <c r="E26" s="7">
        <v>7500</v>
      </c>
      <c r="F26" s="6" t="s">
        <v>63</v>
      </c>
      <c r="G26" s="6" t="s">
        <v>69</v>
      </c>
      <c r="H26" s="6" t="s">
        <v>67</v>
      </c>
      <c r="I26" s="24" t="s">
        <v>88</v>
      </c>
      <c r="J26" s="62" t="s">
        <v>75</v>
      </c>
      <c r="K26" s="62" t="s">
        <v>612</v>
      </c>
    </row>
    <row r="27" spans="1:11" s="17" customFormat="1" ht="47.25" x14ac:dyDescent="0.25">
      <c r="A27" s="340" t="s">
        <v>629</v>
      </c>
      <c r="B27" s="356" t="s">
        <v>630</v>
      </c>
      <c r="C27" s="32">
        <v>71242000</v>
      </c>
      <c r="D27" s="7">
        <v>55000</v>
      </c>
      <c r="E27" s="7">
        <v>68750</v>
      </c>
      <c r="F27" s="6" t="s">
        <v>64</v>
      </c>
      <c r="G27" s="6" t="s">
        <v>69</v>
      </c>
      <c r="H27" s="6" t="s">
        <v>67</v>
      </c>
      <c r="I27" s="24" t="s">
        <v>88</v>
      </c>
      <c r="J27" s="62" t="s">
        <v>121</v>
      </c>
      <c r="K27" s="62" t="s">
        <v>631</v>
      </c>
    </row>
    <row r="28" spans="1:11" s="17" customFormat="1" ht="47.25" x14ac:dyDescent="0.25">
      <c r="A28" s="340" t="s">
        <v>641</v>
      </c>
      <c r="B28" s="356" t="s">
        <v>644</v>
      </c>
      <c r="C28" s="32">
        <v>71240000</v>
      </c>
      <c r="D28" s="7">
        <v>5000</v>
      </c>
      <c r="E28" s="7">
        <v>6250</v>
      </c>
      <c r="F28" s="6" t="s">
        <v>63</v>
      </c>
      <c r="G28" s="6" t="s">
        <v>69</v>
      </c>
      <c r="H28" s="6" t="s">
        <v>67</v>
      </c>
      <c r="I28" s="24" t="s">
        <v>88</v>
      </c>
      <c r="J28" s="62" t="s">
        <v>72</v>
      </c>
      <c r="K28" s="62" t="s">
        <v>647</v>
      </c>
    </row>
    <row r="29" spans="1:11" s="17" customFormat="1" ht="47.25" x14ac:dyDescent="0.25">
      <c r="A29" s="340" t="s">
        <v>642</v>
      </c>
      <c r="B29" s="356" t="s">
        <v>645</v>
      </c>
      <c r="C29" s="32">
        <v>71250000</v>
      </c>
      <c r="D29" s="7">
        <v>14900</v>
      </c>
      <c r="E29" s="7">
        <v>18625</v>
      </c>
      <c r="F29" s="6" t="s">
        <v>63</v>
      </c>
      <c r="G29" s="6" t="s">
        <v>69</v>
      </c>
      <c r="H29" s="6" t="s">
        <v>67</v>
      </c>
      <c r="I29" s="24" t="s">
        <v>88</v>
      </c>
      <c r="J29" s="62" t="s">
        <v>184</v>
      </c>
      <c r="K29" s="62" t="s">
        <v>648</v>
      </c>
    </row>
    <row r="30" spans="1:11" s="17" customFormat="1" ht="47.25" x14ac:dyDescent="0.25">
      <c r="A30" s="340" t="s">
        <v>643</v>
      </c>
      <c r="B30" s="356" t="s">
        <v>646</v>
      </c>
      <c r="C30" s="32">
        <v>71250000</v>
      </c>
      <c r="D30" s="7">
        <v>3000</v>
      </c>
      <c r="E30" s="7">
        <v>3750</v>
      </c>
      <c r="F30" s="6" t="s">
        <v>63</v>
      </c>
      <c r="G30" s="6" t="s">
        <v>69</v>
      </c>
      <c r="H30" s="6" t="s">
        <v>67</v>
      </c>
      <c r="I30" s="24" t="s">
        <v>88</v>
      </c>
      <c r="J30" s="62" t="s">
        <v>83</v>
      </c>
      <c r="K30" s="62" t="s">
        <v>649</v>
      </c>
    </row>
    <row r="31" spans="1:11" s="17" customFormat="1" ht="47.25" x14ac:dyDescent="0.25">
      <c r="A31" s="343" t="s">
        <v>661</v>
      </c>
      <c r="B31" s="356" t="s">
        <v>663</v>
      </c>
      <c r="C31" s="31">
        <v>71240000</v>
      </c>
      <c r="D31" s="252">
        <v>35000</v>
      </c>
      <c r="E31" s="252">
        <v>43750</v>
      </c>
      <c r="F31" s="307" t="s">
        <v>64</v>
      </c>
      <c r="G31" s="62" t="s">
        <v>69</v>
      </c>
      <c r="H31" s="62" t="s">
        <v>67</v>
      </c>
      <c r="I31" s="88" t="s">
        <v>88</v>
      </c>
      <c r="J31" s="307" t="s">
        <v>72</v>
      </c>
      <c r="K31" s="62" t="s">
        <v>665</v>
      </c>
    </row>
    <row r="32" spans="1:11" s="17" customFormat="1" ht="31.5" x14ac:dyDescent="0.25">
      <c r="A32" s="343" t="s">
        <v>738</v>
      </c>
      <c r="B32" s="356"/>
      <c r="C32" s="31"/>
      <c r="D32" s="87">
        <v>26000</v>
      </c>
      <c r="E32" s="87">
        <v>32500</v>
      </c>
      <c r="F32" s="62" t="s">
        <v>63</v>
      </c>
      <c r="G32" s="62"/>
      <c r="H32" s="62"/>
      <c r="I32" s="88"/>
      <c r="J32" s="62" t="s">
        <v>121</v>
      </c>
      <c r="K32" s="62"/>
    </row>
    <row r="33" spans="1:11" s="17" customFormat="1" ht="47.25" x14ac:dyDescent="0.25">
      <c r="A33" s="343" t="s">
        <v>662</v>
      </c>
      <c r="B33" s="356" t="s">
        <v>664</v>
      </c>
      <c r="C33" s="31">
        <v>71240000</v>
      </c>
      <c r="D33" s="252">
        <v>40000</v>
      </c>
      <c r="E33" s="252">
        <v>50000</v>
      </c>
      <c r="F33" s="307" t="s">
        <v>64</v>
      </c>
      <c r="G33" s="62" t="s">
        <v>69</v>
      </c>
      <c r="H33" s="62" t="s">
        <v>67</v>
      </c>
      <c r="I33" s="88" t="s">
        <v>88</v>
      </c>
      <c r="J33" s="62" t="s">
        <v>121</v>
      </c>
      <c r="K33" s="62" t="s">
        <v>683</v>
      </c>
    </row>
    <row r="34" spans="1:11" s="17" customFormat="1" ht="31.5" x14ac:dyDescent="0.25">
      <c r="A34" s="343" t="s">
        <v>738</v>
      </c>
      <c r="B34" s="356"/>
      <c r="C34" s="31"/>
      <c r="D34" s="87">
        <v>26000</v>
      </c>
      <c r="E34" s="87">
        <v>32500</v>
      </c>
      <c r="F34" s="62" t="s">
        <v>63</v>
      </c>
      <c r="G34" s="62"/>
      <c r="H34" s="62"/>
      <c r="I34" s="88"/>
      <c r="J34" s="62"/>
      <c r="K34" s="62"/>
    </row>
    <row r="35" spans="1:11" s="17" customFormat="1" ht="47.25" x14ac:dyDescent="0.25">
      <c r="A35" s="340" t="s">
        <v>668</v>
      </c>
      <c r="B35" s="356" t="s">
        <v>673</v>
      </c>
      <c r="C35" s="32">
        <v>71327000</v>
      </c>
      <c r="D35" s="7">
        <v>26500</v>
      </c>
      <c r="E35" s="7">
        <v>33125</v>
      </c>
      <c r="F35" s="6" t="s">
        <v>63</v>
      </c>
      <c r="G35" s="6" t="s">
        <v>69</v>
      </c>
      <c r="H35" s="6" t="s">
        <v>67</v>
      </c>
      <c r="I35" s="24" t="s">
        <v>88</v>
      </c>
      <c r="J35" s="62" t="s">
        <v>184</v>
      </c>
      <c r="K35" s="62" t="s">
        <v>677</v>
      </c>
    </row>
    <row r="36" spans="1:11" s="17" customFormat="1" ht="47.25" x14ac:dyDescent="0.25">
      <c r="A36" s="340" t="s">
        <v>669</v>
      </c>
      <c r="B36" s="356" t="s">
        <v>682</v>
      </c>
      <c r="C36" s="31">
        <v>92522000</v>
      </c>
      <c r="D36" s="7">
        <v>30000</v>
      </c>
      <c r="E36" s="7">
        <v>37500</v>
      </c>
      <c r="F36" s="6" t="s">
        <v>64</v>
      </c>
      <c r="G36" s="6" t="s">
        <v>69</v>
      </c>
      <c r="H36" s="6" t="s">
        <v>67</v>
      </c>
      <c r="I36" s="24" t="s">
        <v>88</v>
      </c>
      <c r="J36" s="62" t="s">
        <v>184</v>
      </c>
      <c r="K36" s="62" t="s">
        <v>678</v>
      </c>
    </row>
    <row r="37" spans="1:11" s="17" customFormat="1" ht="47.25" x14ac:dyDescent="0.25">
      <c r="A37" s="340" t="s">
        <v>670</v>
      </c>
      <c r="B37" s="356" t="s">
        <v>674</v>
      </c>
      <c r="C37" s="32">
        <v>71355000</v>
      </c>
      <c r="D37" s="7">
        <v>8000</v>
      </c>
      <c r="E37" s="7">
        <v>10000</v>
      </c>
      <c r="F37" s="6" t="s">
        <v>63</v>
      </c>
      <c r="G37" s="6" t="s">
        <v>69</v>
      </c>
      <c r="H37" s="6" t="s">
        <v>67</v>
      </c>
      <c r="I37" s="24" t="s">
        <v>88</v>
      </c>
      <c r="J37" s="62" t="s">
        <v>83</v>
      </c>
      <c r="K37" s="62" t="s">
        <v>679</v>
      </c>
    </row>
    <row r="38" spans="1:11" s="17" customFormat="1" ht="47.25" x14ac:dyDescent="0.25">
      <c r="A38" s="340" t="s">
        <v>671</v>
      </c>
      <c r="B38" s="356" t="s">
        <v>675</v>
      </c>
      <c r="C38" s="32">
        <v>71222000</v>
      </c>
      <c r="D38" s="256">
        <v>26530</v>
      </c>
      <c r="E38" s="256">
        <v>33162.5</v>
      </c>
      <c r="F38" s="306" t="s">
        <v>63</v>
      </c>
      <c r="G38" s="6" t="s">
        <v>69</v>
      </c>
      <c r="H38" s="6" t="s">
        <v>67</v>
      </c>
      <c r="I38" s="24" t="s">
        <v>88</v>
      </c>
      <c r="J38" s="62" t="s">
        <v>121</v>
      </c>
      <c r="K38" s="307" t="s">
        <v>680</v>
      </c>
    </row>
    <row r="39" spans="1:11" s="17" customFormat="1" ht="31.5" x14ac:dyDescent="0.25">
      <c r="A39" s="340" t="s">
        <v>822</v>
      </c>
      <c r="B39" s="356"/>
      <c r="C39" s="32"/>
      <c r="D39" s="7">
        <v>26550</v>
      </c>
      <c r="E39" s="7">
        <v>33187.5</v>
      </c>
      <c r="F39" s="6" t="s">
        <v>64</v>
      </c>
      <c r="G39" s="6"/>
      <c r="H39" s="6"/>
      <c r="I39" s="24"/>
      <c r="J39" s="62"/>
      <c r="K39" s="62" t="s">
        <v>853</v>
      </c>
    </row>
    <row r="40" spans="1:11" s="17" customFormat="1" ht="47.25" x14ac:dyDescent="0.25">
      <c r="A40" s="340" t="s">
        <v>672</v>
      </c>
      <c r="B40" s="356" t="s">
        <v>676</v>
      </c>
      <c r="C40" s="32">
        <v>71355000</v>
      </c>
      <c r="D40" s="7">
        <v>15000</v>
      </c>
      <c r="E40" s="7">
        <v>18750</v>
      </c>
      <c r="F40" s="6" t="s">
        <v>63</v>
      </c>
      <c r="G40" s="6" t="s">
        <v>69</v>
      </c>
      <c r="H40" s="6" t="s">
        <v>67</v>
      </c>
      <c r="I40" s="24" t="s">
        <v>88</v>
      </c>
      <c r="J40" s="62" t="s">
        <v>72</v>
      </c>
      <c r="K40" s="62" t="s">
        <v>681</v>
      </c>
    </row>
    <row r="41" spans="1:11" s="17" customFormat="1" ht="63.75" customHeight="1" x14ac:dyDescent="0.25">
      <c r="A41" s="340" t="s">
        <v>827</v>
      </c>
      <c r="B41" s="403" t="s">
        <v>997</v>
      </c>
      <c r="C41" s="32">
        <v>71240000</v>
      </c>
      <c r="D41" s="7">
        <v>6900</v>
      </c>
      <c r="E41" s="7">
        <v>8625</v>
      </c>
      <c r="F41" s="6" t="s">
        <v>63</v>
      </c>
      <c r="G41" s="6" t="s">
        <v>69</v>
      </c>
      <c r="H41" s="6" t="s">
        <v>67</v>
      </c>
      <c r="I41" s="24" t="s">
        <v>88</v>
      </c>
      <c r="J41" s="62" t="s">
        <v>318</v>
      </c>
      <c r="K41" s="62" t="s">
        <v>828</v>
      </c>
    </row>
    <row r="42" spans="1:11" s="17" customFormat="1" ht="47.25" customHeight="1" x14ac:dyDescent="0.25">
      <c r="A42" s="527" t="s">
        <v>1136</v>
      </c>
      <c r="B42" s="528" t="s">
        <v>1137</v>
      </c>
      <c r="C42" s="524">
        <v>71251000</v>
      </c>
      <c r="D42" s="523">
        <v>160000</v>
      </c>
      <c r="E42" s="523">
        <v>200000</v>
      </c>
      <c r="F42" s="519" t="s">
        <v>64</v>
      </c>
      <c r="G42" s="519" t="s">
        <v>69</v>
      </c>
      <c r="H42" s="519" t="s">
        <v>67</v>
      </c>
      <c r="I42" s="525" t="s">
        <v>88</v>
      </c>
      <c r="J42" s="518" t="s">
        <v>80</v>
      </c>
      <c r="K42" s="518" t="s">
        <v>1138</v>
      </c>
    </row>
    <row r="43" spans="1:11" s="17" customFormat="1" ht="24" customHeight="1" x14ac:dyDescent="0.25">
      <c r="A43" s="269" t="s">
        <v>510</v>
      </c>
      <c r="B43" s="270"/>
      <c r="C43" s="271"/>
      <c r="D43" s="272">
        <f>SUM(D8:D21,D25:D30,D32,D34:D37,D39:D42)</f>
        <v>788250</v>
      </c>
      <c r="E43" s="272">
        <f>SUM(E8:E21,E25:E30,E32,E34:E37,E39:E42)</f>
        <v>985312.5</v>
      </c>
      <c r="F43" s="273"/>
      <c r="G43" s="273"/>
      <c r="H43" s="273"/>
      <c r="I43" s="274"/>
      <c r="J43" s="616"/>
      <c r="K43" s="617"/>
    </row>
    <row r="44" spans="1:11" s="17" customFormat="1" ht="24" customHeight="1" x14ac:dyDescent="0.25">
      <c r="A44" s="59" t="s">
        <v>511</v>
      </c>
      <c r="B44" s="275"/>
      <c r="C44" s="300"/>
      <c r="D44" s="27">
        <f>SUM(D43)</f>
        <v>788250</v>
      </c>
      <c r="E44" s="27">
        <f>SUM(E43)</f>
        <v>985312.5</v>
      </c>
      <c r="F44" s="276"/>
      <c r="G44" s="276"/>
      <c r="H44" s="276"/>
      <c r="I44" s="277"/>
      <c r="J44" s="276"/>
      <c r="K44" s="278"/>
    </row>
    <row r="45" spans="1:11" s="17" customFormat="1" ht="17.25" customHeight="1" x14ac:dyDescent="0.25">
      <c r="A45" s="279"/>
      <c r="B45" s="280"/>
      <c r="C45" s="145"/>
      <c r="D45" s="146"/>
      <c r="E45" s="146"/>
      <c r="F45" s="281"/>
      <c r="G45" s="281"/>
      <c r="H45" s="281"/>
      <c r="I45" s="282"/>
      <c r="J45" s="281"/>
      <c r="K45" s="283"/>
    </row>
    <row r="46" spans="1:11" s="3" customFormat="1" ht="24" customHeight="1" x14ac:dyDescent="0.25">
      <c r="A46" s="59" t="s">
        <v>17</v>
      </c>
      <c r="B46" s="63"/>
      <c r="C46" s="300"/>
      <c r="D46" s="27"/>
      <c r="E46" s="27"/>
      <c r="F46" s="64"/>
      <c r="G46" s="64"/>
      <c r="H46" s="64"/>
      <c r="I46" s="65"/>
      <c r="J46" s="605"/>
      <c r="K46" s="606"/>
    </row>
    <row r="47" spans="1:11" s="3" customFormat="1" ht="24" customHeight="1" x14ac:dyDescent="0.25">
      <c r="A47" s="339" t="s">
        <v>16</v>
      </c>
      <c r="B47" s="67"/>
      <c r="C47" s="68"/>
      <c r="D47" s="69"/>
      <c r="E47" s="69"/>
      <c r="F47" s="70"/>
      <c r="G47" s="70"/>
      <c r="H47" s="70"/>
      <c r="I47" s="71"/>
      <c r="J47" s="607"/>
      <c r="K47" s="608"/>
    </row>
    <row r="48" spans="1:11" s="4" customFormat="1" ht="47.25" x14ac:dyDescent="0.25">
      <c r="A48" s="383" t="s">
        <v>419</v>
      </c>
      <c r="B48" s="379" t="s">
        <v>1156</v>
      </c>
      <c r="C48" s="322">
        <v>71320000</v>
      </c>
      <c r="D48" s="311">
        <v>48000</v>
      </c>
      <c r="E48" s="311">
        <v>60000</v>
      </c>
      <c r="F48" s="285" t="s">
        <v>64</v>
      </c>
      <c r="G48" s="284" t="s">
        <v>69</v>
      </c>
      <c r="H48" s="284" t="s">
        <v>67</v>
      </c>
      <c r="I48" s="324" t="s">
        <v>88</v>
      </c>
      <c r="J48" s="284" t="s">
        <v>83</v>
      </c>
      <c r="K48" s="285" t="s">
        <v>429</v>
      </c>
    </row>
    <row r="49" spans="1:11" s="4" customFormat="1" ht="47.25" x14ac:dyDescent="0.25">
      <c r="A49" s="383" t="s">
        <v>420</v>
      </c>
      <c r="B49" s="379" t="s">
        <v>1157</v>
      </c>
      <c r="C49" s="322">
        <v>71320000</v>
      </c>
      <c r="D49" s="311">
        <v>64000</v>
      </c>
      <c r="E49" s="311">
        <v>80000</v>
      </c>
      <c r="F49" s="285" t="s">
        <v>64</v>
      </c>
      <c r="G49" s="284" t="s">
        <v>69</v>
      </c>
      <c r="H49" s="284" t="s">
        <v>67</v>
      </c>
      <c r="I49" s="324" t="s">
        <v>88</v>
      </c>
      <c r="J49" s="284" t="s">
        <v>83</v>
      </c>
      <c r="K49" s="285" t="s">
        <v>429</v>
      </c>
    </row>
    <row r="50" spans="1:11" s="4" customFormat="1" ht="31.5" customHeight="1" x14ac:dyDescent="0.25">
      <c r="A50" s="11" t="s">
        <v>421</v>
      </c>
      <c r="B50" s="379" t="s">
        <v>493</v>
      </c>
      <c r="C50" s="30">
        <v>45233120</v>
      </c>
      <c r="D50" s="311">
        <v>162848</v>
      </c>
      <c r="E50" s="311">
        <v>203560</v>
      </c>
      <c r="F50" s="13" t="s">
        <v>64</v>
      </c>
      <c r="G50" s="10" t="s">
        <v>69</v>
      </c>
      <c r="H50" s="10" t="s">
        <v>67</v>
      </c>
      <c r="I50" s="58" t="s">
        <v>88</v>
      </c>
      <c r="J50" s="284" t="s">
        <v>70</v>
      </c>
      <c r="K50" s="285" t="s">
        <v>430</v>
      </c>
    </row>
    <row r="51" spans="1:11" s="4" customFormat="1" ht="47.25" x14ac:dyDescent="0.25">
      <c r="A51" s="492" t="s">
        <v>822</v>
      </c>
      <c r="B51" s="493" t="s">
        <v>911</v>
      </c>
      <c r="C51" s="220"/>
      <c r="D51" s="253">
        <v>182265.39</v>
      </c>
      <c r="E51" s="253">
        <v>227831.74</v>
      </c>
      <c r="F51" s="237"/>
      <c r="G51" s="238"/>
      <c r="H51" s="238"/>
      <c r="I51" s="239"/>
      <c r="J51" s="238" t="s">
        <v>77</v>
      </c>
      <c r="K51" s="594" t="s">
        <v>963</v>
      </c>
    </row>
    <row r="52" spans="1:11" s="4" customFormat="1" ht="31.5" x14ac:dyDescent="0.25">
      <c r="A52" s="521" t="s">
        <v>1021</v>
      </c>
      <c r="B52" s="593"/>
      <c r="C52" s="575"/>
      <c r="D52" s="576"/>
      <c r="E52" s="576"/>
      <c r="F52" s="577"/>
      <c r="G52" s="578"/>
      <c r="H52" s="578"/>
      <c r="I52" s="579"/>
      <c r="J52" s="578"/>
      <c r="K52" s="582" t="s">
        <v>1158</v>
      </c>
    </row>
    <row r="53" spans="1:11" s="4" customFormat="1" ht="47.25" customHeight="1" x14ac:dyDescent="0.25">
      <c r="A53" s="11" t="s">
        <v>422</v>
      </c>
      <c r="B53" s="379" t="s">
        <v>427</v>
      </c>
      <c r="C53" s="30">
        <v>71521000</v>
      </c>
      <c r="D53" s="311">
        <v>4888</v>
      </c>
      <c r="E53" s="311">
        <v>6110</v>
      </c>
      <c r="F53" s="13" t="s">
        <v>63</v>
      </c>
      <c r="G53" s="10" t="s">
        <v>69</v>
      </c>
      <c r="H53" s="10" t="s">
        <v>67</v>
      </c>
      <c r="I53" s="58" t="s">
        <v>88</v>
      </c>
      <c r="J53" s="284" t="s">
        <v>70</v>
      </c>
      <c r="K53" s="285" t="s">
        <v>430</v>
      </c>
    </row>
    <row r="54" spans="1:11" s="4" customFormat="1" ht="47.25" customHeight="1" x14ac:dyDescent="0.25">
      <c r="A54" s="11" t="s">
        <v>822</v>
      </c>
      <c r="B54" s="493" t="s">
        <v>913</v>
      </c>
      <c r="C54" s="220"/>
      <c r="D54" s="253">
        <v>5468</v>
      </c>
      <c r="E54" s="253">
        <v>6835</v>
      </c>
      <c r="F54" s="237"/>
      <c r="G54" s="238"/>
      <c r="H54" s="238"/>
      <c r="I54" s="239"/>
      <c r="J54" s="238" t="s">
        <v>77</v>
      </c>
      <c r="K54" s="594" t="s">
        <v>963</v>
      </c>
    </row>
    <row r="55" spans="1:11" s="4" customFormat="1" ht="31.5" customHeight="1" x14ac:dyDescent="0.25">
      <c r="A55" s="521" t="s">
        <v>1021</v>
      </c>
      <c r="B55" s="593"/>
      <c r="C55" s="575"/>
      <c r="D55" s="576"/>
      <c r="E55" s="576"/>
      <c r="F55" s="577"/>
      <c r="G55" s="578"/>
      <c r="H55" s="578"/>
      <c r="I55" s="579"/>
      <c r="J55" s="578"/>
      <c r="K55" s="582" t="s">
        <v>1158</v>
      </c>
    </row>
    <row r="56" spans="1:11" s="4" customFormat="1" ht="47.25" x14ac:dyDescent="0.25">
      <c r="A56" s="383" t="s">
        <v>423</v>
      </c>
      <c r="B56" s="379" t="s">
        <v>1159</v>
      </c>
      <c r="C56" s="322">
        <v>71355000</v>
      </c>
      <c r="D56" s="311">
        <v>5000</v>
      </c>
      <c r="E56" s="311">
        <v>6250</v>
      </c>
      <c r="F56" s="285" t="s">
        <v>63</v>
      </c>
      <c r="G56" s="284" t="s">
        <v>69</v>
      </c>
      <c r="H56" s="284" t="s">
        <v>67</v>
      </c>
      <c r="I56" s="324" t="s">
        <v>88</v>
      </c>
      <c r="J56" s="284" t="s">
        <v>70</v>
      </c>
      <c r="K56" s="285" t="s">
        <v>430</v>
      </c>
    </row>
    <row r="57" spans="1:11" s="4" customFormat="1" ht="31.5" customHeight="1" x14ac:dyDescent="0.25">
      <c r="A57" s="11" t="s">
        <v>424</v>
      </c>
      <c r="B57" s="379" t="s">
        <v>494</v>
      </c>
      <c r="C57" s="30">
        <v>45233120</v>
      </c>
      <c r="D57" s="14">
        <v>568720</v>
      </c>
      <c r="E57" s="14">
        <v>710900</v>
      </c>
      <c r="F57" s="13" t="s">
        <v>64</v>
      </c>
      <c r="G57" s="10" t="s">
        <v>69</v>
      </c>
      <c r="H57" s="10" t="s">
        <v>67</v>
      </c>
      <c r="I57" s="58" t="s">
        <v>88</v>
      </c>
      <c r="J57" s="284" t="s">
        <v>318</v>
      </c>
      <c r="K57" s="13" t="s">
        <v>431</v>
      </c>
    </row>
    <row r="58" spans="1:11" s="4" customFormat="1" ht="47.25" x14ac:dyDescent="0.25">
      <c r="A58" s="11" t="s">
        <v>822</v>
      </c>
      <c r="B58" s="493" t="s">
        <v>912</v>
      </c>
      <c r="C58" s="220"/>
      <c r="D58" s="253"/>
      <c r="E58" s="253"/>
      <c r="F58" s="237"/>
      <c r="G58" s="238"/>
      <c r="H58" s="238"/>
      <c r="I58" s="239"/>
      <c r="J58" s="238" t="s">
        <v>85</v>
      </c>
      <c r="K58" s="237"/>
    </row>
    <row r="59" spans="1:11" s="4" customFormat="1" ht="47.25" x14ac:dyDescent="0.25">
      <c r="A59" s="11" t="s">
        <v>425</v>
      </c>
      <c r="B59" s="449" t="s">
        <v>490</v>
      </c>
      <c r="C59" s="30">
        <v>71521000</v>
      </c>
      <c r="D59" s="14">
        <v>17000</v>
      </c>
      <c r="E59" s="14">
        <v>21250</v>
      </c>
      <c r="F59" s="13" t="s">
        <v>63</v>
      </c>
      <c r="G59" s="10" t="s">
        <v>69</v>
      </c>
      <c r="H59" s="10" t="s">
        <v>67</v>
      </c>
      <c r="I59" s="58" t="s">
        <v>88</v>
      </c>
      <c r="J59" s="284" t="s">
        <v>318</v>
      </c>
      <c r="K59" s="285" t="s">
        <v>431</v>
      </c>
    </row>
    <row r="60" spans="1:11" s="4" customFormat="1" ht="63" x14ac:dyDescent="0.25">
      <c r="A60" s="11" t="s">
        <v>822</v>
      </c>
      <c r="B60" s="494" t="s">
        <v>993</v>
      </c>
      <c r="C60" s="220"/>
      <c r="D60" s="253"/>
      <c r="E60" s="253"/>
      <c r="F60" s="237"/>
      <c r="G60" s="238"/>
      <c r="H60" s="238"/>
      <c r="I60" s="239"/>
      <c r="J60" s="580" t="s">
        <v>85</v>
      </c>
      <c r="K60" s="237"/>
    </row>
    <row r="61" spans="1:11" s="4" customFormat="1" ht="31.5" x14ac:dyDescent="0.25">
      <c r="A61" s="521" t="s">
        <v>1021</v>
      </c>
      <c r="B61" s="574"/>
      <c r="C61" s="575"/>
      <c r="D61" s="576"/>
      <c r="E61" s="576"/>
      <c r="F61" s="577"/>
      <c r="G61" s="578"/>
      <c r="H61" s="578"/>
      <c r="I61" s="579"/>
      <c r="J61" s="581" t="s">
        <v>80</v>
      </c>
      <c r="K61" s="582" t="s">
        <v>1148</v>
      </c>
    </row>
    <row r="62" spans="1:11" s="4" customFormat="1" ht="47.25" customHeight="1" x14ac:dyDescent="0.25">
      <c r="A62" s="11" t="s">
        <v>426</v>
      </c>
      <c r="B62" s="357" t="s">
        <v>428</v>
      </c>
      <c r="C62" s="72">
        <v>45233120</v>
      </c>
      <c r="D62" s="73">
        <v>930000</v>
      </c>
      <c r="E62" s="73">
        <v>1162500</v>
      </c>
      <c r="F62" s="74" t="s">
        <v>64</v>
      </c>
      <c r="G62" s="10" t="s">
        <v>69</v>
      </c>
      <c r="H62" s="75" t="s">
        <v>67</v>
      </c>
      <c r="I62" s="76" t="s">
        <v>88</v>
      </c>
      <c r="J62" s="75" t="s">
        <v>70</v>
      </c>
      <c r="K62" s="74" t="s">
        <v>432</v>
      </c>
    </row>
    <row r="63" spans="1:11" s="4" customFormat="1" ht="47.25" customHeight="1" x14ac:dyDescent="0.25">
      <c r="A63" s="11" t="s">
        <v>460</v>
      </c>
      <c r="B63" s="357" t="s">
        <v>463</v>
      </c>
      <c r="C63" s="30">
        <v>71521000</v>
      </c>
      <c r="D63" s="14">
        <v>20000</v>
      </c>
      <c r="E63" s="14">
        <v>25000</v>
      </c>
      <c r="F63" s="13" t="s">
        <v>63</v>
      </c>
      <c r="G63" s="10" t="s">
        <v>69</v>
      </c>
      <c r="H63" s="10" t="s">
        <v>67</v>
      </c>
      <c r="I63" s="58" t="s">
        <v>88</v>
      </c>
      <c r="J63" s="10" t="s">
        <v>70</v>
      </c>
      <c r="K63" s="13" t="s">
        <v>432</v>
      </c>
    </row>
    <row r="64" spans="1:11" s="4" customFormat="1" ht="31.5" customHeight="1" x14ac:dyDescent="0.25">
      <c r="A64" s="11" t="s">
        <v>461</v>
      </c>
      <c r="B64" s="357" t="s">
        <v>1141</v>
      </c>
      <c r="C64" s="30">
        <v>45233141</v>
      </c>
      <c r="D64" s="14">
        <v>120000</v>
      </c>
      <c r="E64" s="14">
        <v>150000</v>
      </c>
      <c r="F64" s="13" t="s">
        <v>64</v>
      </c>
      <c r="G64" s="10" t="s">
        <v>69</v>
      </c>
      <c r="H64" s="10" t="s">
        <v>67</v>
      </c>
      <c r="I64" s="58" t="s">
        <v>88</v>
      </c>
      <c r="J64" s="10" t="s">
        <v>75</v>
      </c>
      <c r="K64" s="13" t="s">
        <v>273</v>
      </c>
    </row>
    <row r="65" spans="1:11" s="4" customFormat="1" ht="63" x14ac:dyDescent="0.25">
      <c r="A65" s="569" t="s">
        <v>462</v>
      </c>
      <c r="B65" s="570" t="s">
        <v>1140</v>
      </c>
      <c r="C65" s="571">
        <v>71521000</v>
      </c>
      <c r="D65" s="468">
        <v>3000</v>
      </c>
      <c r="E65" s="468">
        <v>3750</v>
      </c>
      <c r="F65" s="439" t="s">
        <v>63</v>
      </c>
      <c r="G65" s="398" t="s">
        <v>69</v>
      </c>
      <c r="H65" s="398" t="s">
        <v>67</v>
      </c>
      <c r="I65" s="572" t="s">
        <v>88</v>
      </c>
      <c r="J65" s="398" t="s">
        <v>75</v>
      </c>
      <c r="K65" s="439" t="s">
        <v>273</v>
      </c>
    </row>
    <row r="66" spans="1:11" s="4" customFormat="1" ht="31.5" customHeight="1" x14ac:dyDescent="0.25">
      <c r="A66" s="383" t="s">
        <v>1173</v>
      </c>
      <c r="B66" s="467"/>
      <c r="C66" s="332"/>
      <c r="D66" s="256">
        <v>6880</v>
      </c>
      <c r="E66" s="256">
        <v>8600</v>
      </c>
      <c r="F66" s="306"/>
      <c r="G66" s="306"/>
      <c r="H66" s="306"/>
      <c r="I66" s="573"/>
      <c r="J66" s="306" t="s">
        <v>85</v>
      </c>
      <c r="K66" s="306" t="s">
        <v>914</v>
      </c>
    </row>
    <row r="67" spans="1:11" s="4" customFormat="1" ht="47.25" customHeight="1" x14ac:dyDescent="0.25">
      <c r="A67" s="11" t="s">
        <v>579</v>
      </c>
      <c r="B67" s="354" t="s">
        <v>628</v>
      </c>
      <c r="C67" s="32">
        <v>71320000</v>
      </c>
      <c r="D67" s="7">
        <v>80000</v>
      </c>
      <c r="E67" s="7">
        <v>100000</v>
      </c>
      <c r="F67" s="6" t="s">
        <v>64</v>
      </c>
      <c r="G67" s="6" t="s">
        <v>69</v>
      </c>
      <c r="H67" s="6" t="s">
        <v>67</v>
      </c>
      <c r="I67" s="24" t="s">
        <v>88</v>
      </c>
      <c r="J67" s="6" t="s">
        <v>83</v>
      </c>
      <c r="K67" s="6" t="s">
        <v>580</v>
      </c>
    </row>
    <row r="68" spans="1:11" s="4" customFormat="1" ht="47.25" customHeight="1" x14ac:dyDescent="0.25">
      <c r="A68" s="11" t="s">
        <v>769</v>
      </c>
      <c r="B68" s="393" t="s">
        <v>1142</v>
      </c>
      <c r="C68" s="32">
        <v>45233141</v>
      </c>
      <c r="D68" s="7">
        <v>140000</v>
      </c>
      <c r="E68" s="7">
        <v>175000</v>
      </c>
      <c r="F68" s="6" t="s">
        <v>64</v>
      </c>
      <c r="G68" s="6" t="s">
        <v>69</v>
      </c>
      <c r="H68" s="6" t="s">
        <v>67</v>
      </c>
      <c r="I68" s="24" t="s">
        <v>88</v>
      </c>
      <c r="J68" s="6" t="s">
        <v>72</v>
      </c>
      <c r="K68" s="6" t="s">
        <v>770</v>
      </c>
    </row>
    <row r="69" spans="1:11" s="4" customFormat="1" ht="47.25" customHeight="1" x14ac:dyDescent="0.25">
      <c r="A69" s="11" t="s">
        <v>996</v>
      </c>
      <c r="B69" s="393" t="s">
        <v>972</v>
      </c>
      <c r="C69" s="32">
        <v>72221000</v>
      </c>
      <c r="D69" s="7">
        <v>26000</v>
      </c>
      <c r="E69" s="7">
        <v>32500</v>
      </c>
      <c r="F69" s="6" t="s">
        <v>63</v>
      </c>
      <c r="G69" s="6" t="s">
        <v>69</v>
      </c>
      <c r="H69" s="6" t="s">
        <v>67</v>
      </c>
      <c r="I69" s="24" t="s">
        <v>88</v>
      </c>
      <c r="J69" s="6" t="s">
        <v>184</v>
      </c>
      <c r="K69" s="6" t="s">
        <v>973</v>
      </c>
    </row>
    <row r="70" spans="1:11" s="4" customFormat="1" ht="47.25" customHeight="1" x14ac:dyDescent="0.25">
      <c r="A70" s="521" t="s">
        <v>1058</v>
      </c>
      <c r="B70" s="522" t="s">
        <v>1059</v>
      </c>
      <c r="C70" s="524">
        <v>45233141</v>
      </c>
      <c r="D70" s="523">
        <v>140000</v>
      </c>
      <c r="E70" s="523">
        <v>175000</v>
      </c>
      <c r="F70" s="519" t="s">
        <v>64</v>
      </c>
      <c r="G70" s="519" t="s">
        <v>69</v>
      </c>
      <c r="H70" s="519" t="s">
        <v>67</v>
      </c>
      <c r="I70" s="525" t="s">
        <v>88</v>
      </c>
      <c r="J70" s="519" t="s">
        <v>85</v>
      </c>
      <c r="K70" s="519" t="s">
        <v>914</v>
      </c>
    </row>
    <row r="71" spans="1:11" s="3" customFormat="1" ht="24" customHeight="1" x14ac:dyDescent="0.25">
      <c r="A71" s="66" t="s">
        <v>15</v>
      </c>
      <c r="B71" s="89"/>
      <c r="C71" s="90"/>
      <c r="D71" s="91">
        <f>SUM(D51,D54,D57:D64,D67:D70)</f>
        <v>2229453.39</v>
      </c>
      <c r="E71" s="91">
        <f>SUM(E51,E54,E57:E64,E67:E70)</f>
        <v>2786816.74</v>
      </c>
      <c r="F71" s="92"/>
      <c r="G71" s="92"/>
      <c r="H71" s="92"/>
      <c r="I71" s="93"/>
      <c r="J71" s="92"/>
      <c r="K71" s="94"/>
    </row>
    <row r="72" spans="1:11" s="3" customFormat="1" ht="17.25" customHeight="1" x14ac:dyDescent="0.25">
      <c r="A72" s="95"/>
      <c r="B72" s="96"/>
      <c r="C72" s="97"/>
      <c r="D72" s="98"/>
      <c r="E72" s="98"/>
      <c r="F72" s="99"/>
      <c r="G72" s="99"/>
      <c r="H72" s="99"/>
      <c r="I72" s="100"/>
      <c r="J72" s="99"/>
      <c r="K72" s="101"/>
    </row>
    <row r="73" spans="1:11" s="3" customFormat="1" ht="24" customHeight="1" x14ac:dyDescent="0.25">
      <c r="A73" s="609" t="s">
        <v>14</v>
      </c>
      <c r="B73" s="610"/>
      <c r="C73" s="610"/>
      <c r="D73" s="610"/>
      <c r="E73" s="610"/>
      <c r="F73" s="610"/>
      <c r="G73" s="610"/>
      <c r="H73" s="610"/>
      <c r="I73" s="610"/>
      <c r="J73" s="610"/>
      <c r="K73" s="611"/>
    </row>
    <row r="74" spans="1:11" s="4" customFormat="1" ht="63" x14ac:dyDescent="0.25">
      <c r="A74" s="11" t="s">
        <v>35</v>
      </c>
      <c r="B74" s="357" t="s">
        <v>51</v>
      </c>
      <c r="C74" s="30">
        <v>45453000</v>
      </c>
      <c r="D74" s="14">
        <v>43888</v>
      </c>
      <c r="E74" s="14">
        <v>54860</v>
      </c>
      <c r="F74" s="16" t="s">
        <v>63</v>
      </c>
      <c r="G74" s="13" t="s">
        <v>69</v>
      </c>
      <c r="H74" s="13" t="s">
        <v>67</v>
      </c>
      <c r="I74" s="58" t="s">
        <v>88</v>
      </c>
      <c r="J74" s="10" t="s">
        <v>70</v>
      </c>
      <c r="K74" s="13" t="s">
        <v>71</v>
      </c>
    </row>
    <row r="75" spans="1:11" s="4" customFormat="1" ht="31.5" customHeight="1" x14ac:dyDescent="0.25">
      <c r="A75" s="11" t="s">
        <v>36</v>
      </c>
      <c r="B75" s="357" t="s">
        <v>302</v>
      </c>
      <c r="C75" s="30">
        <v>71355000</v>
      </c>
      <c r="D75" s="14">
        <v>5520</v>
      </c>
      <c r="E75" s="14">
        <v>6900</v>
      </c>
      <c r="F75" s="16" t="s">
        <v>63</v>
      </c>
      <c r="G75" s="13" t="s">
        <v>69</v>
      </c>
      <c r="H75" s="13" t="s">
        <v>67</v>
      </c>
      <c r="I75" s="58" t="s">
        <v>88</v>
      </c>
      <c r="J75" s="10" t="s">
        <v>70</v>
      </c>
      <c r="K75" s="13" t="s">
        <v>71</v>
      </c>
    </row>
    <row r="76" spans="1:11" s="3" customFormat="1" ht="31.5" customHeight="1" x14ac:dyDescent="0.25">
      <c r="A76" s="11" t="s">
        <v>37</v>
      </c>
      <c r="B76" s="357" t="s">
        <v>52</v>
      </c>
      <c r="C76" s="30">
        <v>44212321</v>
      </c>
      <c r="D76" s="14">
        <v>11200</v>
      </c>
      <c r="E76" s="14">
        <v>14000</v>
      </c>
      <c r="F76" s="16" t="s">
        <v>63</v>
      </c>
      <c r="G76" s="13" t="s">
        <v>69</v>
      </c>
      <c r="H76" s="13" t="s">
        <v>67</v>
      </c>
      <c r="I76" s="58" t="s">
        <v>88</v>
      </c>
      <c r="J76" s="284" t="s">
        <v>72</v>
      </c>
      <c r="K76" s="285" t="s">
        <v>73</v>
      </c>
    </row>
    <row r="77" spans="1:11" s="3" customFormat="1" ht="31.5" customHeight="1" x14ac:dyDescent="0.25">
      <c r="A77" s="391" t="s">
        <v>501</v>
      </c>
      <c r="B77" s="353"/>
      <c r="C77" s="34"/>
      <c r="D77" s="35"/>
      <c r="E77" s="35"/>
      <c r="F77" s="218"/>
      <c r="G77" s="36"/>
      <c r="H77" s="36"/>
      <c r="I77" s="388"/>
      <c r="J77" s="398" t="s">
        <v>121</v>
      </c>
      <c r="K77" s="255" t="s">
        <v>514</v>
      </c>
    </row>
    <row r="78" spans="1:11" s="3" customFormat="1" ht="31.5" customHeight="1" x14ac:dyDescent="0.25">
      <c r="A78" s="11" t="s">
        <v>738</v>
      </c>
      <c r="B78" s="393"/>
      <c r="C78" s="32"/>
      <c r="D78" s="7"/>
      <c r="E78" s="7"/>
      <c r="F78" s="219"/>
      <c r="G78" s="6"/>
      <c r="H78" s="6"/>
      <c r="I78" s="24"/>
      <c r="J78" s="306" t="s">
        <v>318</v>
      </c>
      <c r="K78" s="306" t="s">
        <v>750</v>
      </c>
    </row>
    <row r="79" spans="1:11" s="3" customFormat="1" ht="31.5" customHeight="1" x14ac:dyDescent="0.25">
      <c r="A79" s="521" t="s">
        <v>1021</v>
      </c>
      <c r="B79" s="393"/>
      <c r="C79" s="32"/>
      <c r="D79" s="7"/>
      <c r="E79" s="7"/>
      <c r="F79" s="219"/>
      <c r="G79" s="6"/>
      <c r="H79" s="6"/>
      <c r="I79" s="24"/>
      <c r="J79" s="519" t="s">
        <v>80</v>
      </c>
      <c r="K79" s="519" t="s">
        <v>1139</v>
      </c>
    </row>
    <row r="80" spans="1:11" s="5" customFormat="1" ht="31.5" customHeight="1" x14ac:dyDescent="0.25">
      <c r="A80" s="392" t="s">
        <v>38</v>
      </c>
      <c r="B80" s="396" t="s">
        <v>161</v>
      </c>
      <c r="C80" s="397">
        <v>71242000</v>
      </c>
      <c r="D80" s="60">
        <f>SUM(D81:D86)</f>
        <v>21120</v>
      </c>
      <c r="E80" s="60">
        <f>SUM(E81:E86)</f>
        <v>26400</v>
      </c>
      <c r="F80" s="404" t="s">
        <v>63</v>
      </c>
      <c r="G80" s="61" t="s">
        <v>117</v>
      </c>
      <c r="H80" s="61" t="s">
        <v>67</v>
      </c>
      <c r="I80" s="25" t="s">
        <v>88</v>
      </c>
      <c r="J80" s="21" t="s">
        <v>83</v>
      </c>
      <c r="K80" s="61" t="s">
        <v>473</v>
      </c>
    </row>
    <row r="81" spans="1:11" s="5" customFormat="1" ht="31.5" customHeight="1" x14ac:dyDescent="0.25">
      <c r="A81" s="11"/>
      <c r="B81" s="354" t="s">
        <v>303</v>
      </c>
      <c r="C81" s="32"/>
      <c r="D81" s="7">
        <v>1360</v>
      </c>
      <c r="E81" s="7">
        <v>1700</v>
      </c>
      <c r="F81" s="219"/>
      <c r="G81" s="6"/>
      <c r="H81" s="6"/>
      <c r="I81" s="24"/>
      <c r="J81" s="6"/>
      <c r="K81" s="6"/>
    </row>
    <row r="82" spans="1:11" s="5" customFormat="1" ht="31.5" customHeight="1" x14ac:dyDescent="0.25">
      <c r="A82" s="11"/>
      <c r="B82" s="354" t="s">
        <v>304</v>
      </c>
      <c r="C82" s="32"/>
      <c r="D82" s="7">
        <v>4000</v>
      </c>
      <c r="E82" s="7">
        <v>5000</v>
      </c>
      <c r="F82" s="219"/>
      <c r="G82" s="6"/>
      <c r="H82" s="6"/>
      <c r="I82" s="24"/>
      <c r="J82" s="6"/>
      <c r="K82" s="6"/>
    </row>
    <row r="83" spans="1:11" s="5" customFormat="1" ht="31.5" customHeight="1" x14ac:dyDescent="0.25">
      <c r="A83" s="11"/>
      <c r="B83" s="354" t="s">
        <v>305</v>
      </c>
      <c r="C83" s="32"/>
      <c r="D83" s="7">
        <v>4000</v>
      </c>
      <c r="E83" s="7">
        <v>5000</v>
      </c>
      <c r="F83" s="219"/>
      <c r="G83" s="6"/>
      <c r="H83" s="6"/>
      <c r="I83" s="24"/>
      <c r="J83" s="6"/>
      <c r="K83" s="6"/>
    </row>
    <row r="84" spans="1:11" s="5" customFormat="1" ht="31.5" customHeight="1" x14ac:dyDescent="0.25">
      <c r="A84" s="11"/>
      <c r="B84" s="354" t="s">
        <v>306</v>
      </c>
      <c r="C84" s="32"/>
      <c r="D84" s="7">
        <v>4000</v>
      </c>
      <c r="E84" s="7">
        <v>5000</v>
      </c>
      <c r="F84" s="219"/>
      <c r="G84" s="6"/>
      <c r="H84" s="6"/>
      <c r="I84" s="24"/>
      <c r="J84" s="6"/>
      <c r="K84" s="6"/>
    </row>
    <row r="85" spans="1:11" s="5" customFormat="1" ht="31.5" customHeight="1" x14ac:dyDescent="0.25">
      <c r="A85" s="11"/>
      <c r="B85" s="354" t="s">
        <v>307</v>
      </c>
      <c r="C85" s="32"/>
      <c r="D85" s="7">
        <v>3760</v>
      </c>
      <c r="E85" s="7">
        <v>4700</v>
      </c>
      <c r="F85" s="219"/>
      <c r="G85" s="6"/>
      <c r="H85" s="6"/>
      <c r="I85" s="24"/>
      <c r="J85" s="6"/>
      <c r="K85" s="6"/>
    </row>
    <row r="86" spans="1:11" s="5" customFormat="1" ht="31.5" customHeight="1" x14ac:dyDescent="0.25">
      <c r="A86" s="11"/>
      <c r="B86" s="354" t="s">
        <v>308</v>
      </c>
      <c r="C86" s="32"/>
      <c r="D86" s="7">
        <v>4000</v>
      </c>
      <c r="E86" s="7">
        <v>5000</v>
      </c>
      <c r="F86" s="219"/>
      <c r="G86" s="6"/>
      <c r="H86" s="6"/>
      <c r="I86" s="24"/>
      <c r="J86" s="6"/>
      <c r="K86" s="6"/>
    </row>
    <row r="87" spans="1:11" s="5" customFormat="1" ht="31.5" customHeight="1" x14ac:dyDescent="0.25">
      <c r="A87" s="11" t="s">
        <v>39</v>
      </c>
      <c r="B87" s="359" t="s">
        <v>53</v>
      </c>
      <c r="C87" s="150">
        <v>35621000</v>
      </c>
      <c r="D87" s="151">
        <v>4568</v>
      </c>
      <c r="E87" s="151">
        <v>5710</v>
      </c>
      <c r="F87" s="211" t="s">
        <v>63</v>
      </c>
      <c r="G87" s="138" t="s">
        <v>69</v>
      </c>
      <c r="H87" s="39" t="s">
        <v>67</v>
      </c>
      <c r="I87" s="139" t="s">
        <v>88</v>
      </c>
      <c r="J87" s="39" t="s">
        <v>75</v>
      </c>
      <c r="K87" s="138" t="s">
        <v>74</v>
      </c>
    </row>
    <row r="88" spans="1:11" s="5" customFormat="1" ht="31.5" customHeight="1" x14ac:dyDescent="0.25">
      <c r="A88" s="11" t="s">
        <v>40</v>
      </c>
      <c r="B88" s="357" t="s">
        <v>54</v>
      </c>
      <c r="C88" s="30">
        <v>50410000</v>
      </c>
      <c r="D88" s="14">
        <v>3184</v>
      </c>
      <c r="E88" s="14">
        <v>3980</v>
      </c>
      <c r="F88" s="13" t="s">
        <v>63</v>
      </c>
      <c r="G88" s="13" t="s">
        <v>69</v>
      </c>
      <c r="H88" s="10" t="s">
        <v>67</v>
      </c>
      <c r="I88" s="58" t="s">
        <v>88</v>
      </c>
      <c r="J88" s="10" t="s">
        <v>75</v>
      </c>
      <c r="K88" s="13" t="s">
        <v>76</v>
      </c>
    </row>
    <row r="89" spans="1:11" s="5" customFormat="1" ht="31.5" customHeight="1" x14ac:dyDescent="0.25">
      <c r="A89" s="11" t="s">
        <v>41</v>
      </c>
      <c r="B89" s="357" t="s">
        <v>55</v>
      </c>
      <c r="C89" s="30">
        <v>34971000</v>
      </c>
      <c r="D89" s="14">
        <v>29040</v>
      </c>
      <c r="E89" s="14">
        <v>36300</v>
      </c>
      <c r="F89" s="13" t="s">
        <v>64</v>
      </c>
      <c r="G89" s="13" t="s">
        <v>69</v>
      </c>
      <c r="H89" s="10" t="s">
        <v>67</v>
      </c>
      <c r="I89" s="58" t="s">
        <v>88</v>
      </c>
      <c r="J89" s="10" t="s">
        <v>77</v>
      </c>
      <c r="K89" s="13" t="s">
        <v>78</v>
      </c>
    </row>
    <row r="90" spans="1:11" s="5" customFormat="1" ht="31.5" customHeight="1" x14ac:dyDescent="0.25">
      <c r="A90" s="11" t="s">
        <v>42</v>
      </c>
      <c r="B90" s="353" t="s">
        <v>56</v>
      </c>
      <c r="C90" s="34">
        <v>79714000</v>
      </c>
      <c r="D90" s="321">
        <v>5600</v>
      </c>
      <c r="E90" s="321">
        <v>7000</v>
      </c>
      <c r="F90" s="218" t="s">
        <v>63</v>
      </c>
      <c r="G90" s="36" t="s">
        <v>69</v>
      </c>
      <c r="H90" s="36" t="s">
        <v>67</v>
      </c>
      <c r="I90" s="23" t="s">
        <v>88</v>
      </c>
      <c r="J90" s="246" t="s">
        <v>70</v>
      </c>
      <c r="K90" s="315" t="s">
        <v>79</v>
      </c>
    </row>
    <row r="91" spans="1:11" s="5" customFormat="1" ht="31.5" customHeight="1" x14ac:dyDescent="0.25">
      <c r="A91" s="11" t="s">
        <v>501</v>
      </c>
      <c r="B91" s="354"/>
      <c r="C91" s="32"/>
      <c r="D91" s="7">
        <v>6500</v>
      </c>
      <c r="E91" s="7">
        <v>8125</v>
      </c>
      <c r="F91" s="219"/>
      <c r="G91" s="6"/>
      <c r="H91" s="6"/>
      <c r="I91" s="24"/>
      <c r="J91" s="24" t="s">
        <v>75</v>
      </c>
      <c r="K91" s="24" t="s">
        <v>593</v>
      </c>
    </row>
    <row r="92" spans="1:11" s="5" customFormat="1" ht="31.5" customHeight="1" x14ac:dyDescent="0.25">
      <c r="A92" s="11" t="s">
        <v>43</v>
      </c>
      <c r="B92" s="360" t="s">
        <v>57</v>
      </c>
      <c r="C92" s="287">
        <v>50800000</v>
      </c>
      <c r="D92" s="319">
        <v>36400</v>
      </c>
      <c r="E92" s="319">
        <v>45500</v>
      </c>
      <c r="F92" s="289" t="s">
        <v>64</v>
      </c>
      <c r="G92" s="289" t="s">
        <v>69</v>
      </c>
      <c r="H92" s="289" t="s">
        <v>67</v>
      </c>
      <c r="I92" s="290" t="s">
        <v>88</v>
      </c>
      <c r="J92" s="240" t="s">
        <v>80</v>
      </c>
      <c r="K92" s="320" t="s">
        <v>81</v>
      </c>
    </row>
    <row r="93" spans="1:11" s="5" customFormat="1" ht="31.5" customHeight="1" x14ac:dyDescent="0.25">
      <c r="A93" s="11" t="s">
        <v>44</v>
      </c>
      <c r="B93" s="361" t="s">
        <v>58</v>
      </c>
      <c r="C93" s="104">
        <v>37535200</v>
      </c>
      <c r="D93" s="316">
        <v>28000</v>
      </c>
      <c r="E93" s="316">
        <v>35000</v>
      </c>
      <c r="F93" s="15" t="s">
        <v>64</v>
      </c>
      <c r="G93" s="13" t="s">
        <v>69</v>
      </c>
      <c r="H93" s="102" t="s">
        <v>67</v>
      </c>
      <c r="I93" s="58" t="s">
        <v>88</v>
      </c>
      <c r="J93" s="317" t="s">
        <v>70</v>
      </c>
      <c r="K93" s="318" t="s">
        <v>82</v>
      </c>
    </row>
    <row r="94" spans="1:11" s="5" customFormat="1" ht="31.5" customHeight="1" x14ac:dyDescent="0.25">
      <c r="A94" s="11" t="s">
        <v>501</v>
      </c>
      <c r="B94" s="361"/>
      <c r="C94" s="344"/>
      <c r="D94" s="345">
        <v>36584</v>
      </c>
      <c r="E94" s="345">
        <v>45730</v>
      </c>
      <c r="F94" s="346"/>
      <c r="G94" s="237"/>
      <c r="H94" s="102"/>
      <c r="I94" s="239"/>
      <c r="J94" s="102" t="s">
        <v>75</v>
      </c>
      <c r="K94" s="346" t="s">
        <v>578</v>
      </c>
    </row>
    <row r="95" spans="1:11" s="5" customFormat="1" ht="31.5" customHeight="1" x14ac:dyDescent="0.25">
      <c r="A95" s="11" t="s">
        <v>45</v>
      </c>
      <c r="B95" s="361" t="s">
        <v>59</v>
      </c>
      <c r="C95" s="104">
        <v>45222000</v>
      </c>
      <c r="D95" s="316">
        <v>62800</v>
      </c>
      <c r="E95" s="316">
        <v>78500</v>
      </c>
      <c r="F95" s="318" t="s">
        <v>63</v>
      </c>
      <c r="G95" s="13" t="s">
        <v>69</v>
      </c>
      <c r="H95" s="102" t="s">
        <v>67</v>
      </c>
      <c r="I95" s="58" t="s">
        <v>88</v>
      </c>
      <c r="J95" s="102" t="s">
        <v>83</v>
      </c>
      <c r="K95" s="318" t="s">
        <v>84</v>
      </c>
    </row>
    <row r="96" spans="1:11" s="5" customFormat="1" ht="31.5" customHeight="1" x14ac:dyDescent="0.25">
      <c r="A96" s="11" t="s">
        <v>738</v>
      </c>
      <c r="B96" s="361"/>
      <c r="C96" s="344"/>
      <c r="D96" s="345">
        <v>71600</v>
      </c>
      <c r="E96" s="345">
        <v>89500</v>
      </c>
      <c r="F96" s="346" t="s">
        <v>64</v>
      </c>
      <c r="G96" s="237"/>
      <c r="H96" s="102"/>
      <c r="I96" s="239"/>
      <c r="J96" s="102"/>
      <c r="K96" s="346" t="s">
        <v>458</v>
      </c>
    </row>
    <row r="97" spans="1:11" s="5" customFormat="1" ht="31.5" customHeight="1" x14ac:dyDescent="0.25">
      <c r="A97" s="11" t="s">
        <v>46</v>
      </c>
      <c r="B97" s="361" t="s">
        <v>60</v>
      </c>
      <c r="C97" s="106">
        <v>79714000</v>
      </c>
      <c r="D97" s="107">
        <v>6960</v>
      </c>
      <c r="E97" s="107">
        <v>8700</v>
      </c>
      <c r="F97" s="108" t="s">
        <v>63</v>
      </c>
      <c r="G97" s="13" t="s">
        <v>69</v>
      </c>
      <c r="H97" s="102" t="s">
        <v>67</v>
      </c>
      <c r="I97" s="58" t="s">
        <v>88</v>
      </c>
      <c r="J97" s="317" t="s">
        <v>70</v>
      </c>
      <c r="K97" s="592" t="s">
        <v>170</v>
      </c>
    </row>
    <row r="98" spans="1:11" s="5" customFormat="1" ht="31.5" customHeight="1" x14ac:dyDescent="0.25">
      <c r="A98" s="589" t="s">
        <v>1021</v>
      </c>
      <c r="B98" s="583"/>
      <c r="C98" s="584"/>
      <c r="D98" s="585"/>
      <c r="E98" s="585"/>
      <c r="F98" s="586"/>
      <c r="G98" s="587"/>
      <c r="H98" s="550"/>
      <c r="I98" s="588"/>
      <c r="J98" s="590" t="s">
        <v>142</v>
      </c>
      <c r="K98" s="591" t="s">
        <v>1155</v>
      </c>
    </row>
    <row r="99" spans="1:11" s="5" customFormat="1" ht="31.5" customHeight="1" x14ac:dyDescent="0.25">
      <c r="A99" s="391" t="s">
        <v>47</v>
      </c>
      <c r="B99" s="409" t="s">
        <v>309</v>
      </c>
      <c r="C99" s="413">
        <v>79714000</v>
      </c>
      <c r="D99" s="244">
        <v>8480</v>
      </c>
      <c r="E99" s="244">
        <v>10600</v>
      </c>
      <c r="F99" s="242" t="s">
        <v>63</v>
      </c>
      <c r="G99" s="36" t="s">
        <v>69</v>
      </c>
      <c r="H99" s="286" t="s">
        <v>67</v>
      </c>
      <c r="I99" s="388" t="s">
        <v>88</v>
      </c>
      <c r="J99" s="286" t="s">
        <v>83</v>
      </c>
      <c r="K99" s="242" t="s">
        <v>84</v>
      </c>
    </row>
    <row r="100" spans="1:11" s="5" customFormat="1" ht="31.5" customHeight="1" x14ac:dyDescent="0.25">
      <c r="A100" s="11" t="s">
        <v>738</v>
      </c>
      <c r="B100" s="412"/>
      <c r="C100" s="109">
        <v>77340000</v>
      </c>
      <c r="D100" s="110"/>
      <c r="E100" s="110"/>
      <c r="F100" s="24"/>
      <c r="G100" s="6"/>
      <c r="H100" s="24"/>
      <c r="I100" s="24"/>
      <c r="J100" s="24"/>
      <c r="K100" s="24"/>
    </row>
    <row r="101" spans="1:11" s="5" customFormat="1" ht="31.5" customHeight="1" x14ac:dyDescent="0.25">
      <c r="A101" s="392" t="s">
        <v>48</v>
      </c>
      <c r="B101" s="360" t="s">
        <v>61</v>
      </c>
      <c r="C101" s="410">
        <v>45317000</v>
      </c>
      <c r="D101" s="411">
        <v>154400</v>
      </c>
      <c r="E101" s="411">
        <v>193000</v>
      </c>
      <c r="F101" s="289" t="s">
        <v>64</v>
      </c>
      <c r="G101" s="289" t="s">
        <v>69</v>
      </c>
      <c r="H101" s="268" t="s">
        <v>67</v>
      </c>
      <c r="I101" s="290" t="s">
        <v>88</v>
      </c>
      <c r="J101" s="240" t="s">
        <v>85</v>
      </c>
      <c r="K101" s="320" t="s">
        <v>86</v>
      </c>
    </row>
    <row r="102" spans="1:11" s="5" customFormat="1" ht="31.5" customHeight="1" x14ac:dyDescent="0.25">
      <c r="A102" s="11" t="s">
        <v>49</v>
      </c>
      <c r="B102" s="361" t="s">
        <v>62</v>
      </c>
      <c r="C102" s="104">
        <v>39298900</v>
      </c>
      <c r="D102" s="105">
        <v>74400</v>
      </c>
      <c r="E102" s="105">
        <v>93000</v>
      </c>
      <c r="F102" s="13" t="s">
        <v>64</v>
      </c>
      <c r="G102" s="13" t="s">
        <v>69</v>
      </c>
      <c r="H102" s="10" t="s">
        <v>67</v>
      </c>
      <c r="I102" s="58" t="s">
        <v>88</v>
      </c>
      <c r="J102" s="102" t="s">
        <v>77</v>
      </c>
      <c r="K102" s="15" t="s">
        <v>86</v>
      </c>
    </row>
    <row r="103" spans="1:11" s="4" customFormat="1" ht="31.5" customHeight="1" x14ac:dyDescent="0.25">
      <c r="A103" s="11" t="s">
        <v>50</v>
      </c>
      <c r="B103" s="365" t="s">
        <v>89</v>
      </c>
      <c r="C103" s="243" t="s">
        <v>66</v>
      </c>
      <c r="D103" s="430">
        <v>4228100.9000000004</v>
      </c>
      <c r="E103" s="430">
        <v>4777754.01</v>
      </c>
      <c r="F103" s="168" t="s">
        <v>65</v>
      </c>
      <c r="G103" s="36" t="s">
        <v>69</v>
      </c>
      <c r="H103" s="387" t="s">
        <v>68</v>
      </c>
      <c r="I103" s="388" t="s">
        <v>88</v>
      </c>
      <c r="J103" s="286" t="s">
        <v>75</v>
      </c>
      <c r="K103" s="242" t="s">
        <v>87</v>
      </c>
    </row>
    <row r="104" spans="1:11" s="4" customFormat="1" ht="31.5" customHeight="1" x14ac:dyDescent="0.25">
      <c r="A104" s="11" t="s">
        <v>822</v>
      </c>
      <c r="B104" s="412"/>
      <c r="C104" s="109"/>
      <c r="D104" s="110">
        <v>6229512.04</v>
      </c>
      <c r="E104" s="110">
        <v>7039348.5899999999</v>
      </c>
      <c r="F104" s="62"/>
      <c r="G104" s="6"/>
      <c r="H104" s="6"/>
      <c r="I104" s="24"/>
      <c r="J104" s="24"/>
      <c r="K104" s="24"/>
    </row>
    <row r="105" spans="1:11" s="4" customFormat="1" ht="31.5" customHeight="1" x14ac:dyDescent="0.25">
      <c r="A105" s="11" t="s">
        <v>136</v>
      </c>
      <c r="B105" s="361" t="s">
        <v>140</v>
      </c>
      <c r="C105" s="109">
        <v>50800000</v>
      </c>
      <c r="D105" s="110">
        <v>13800</v>
      </c>
      <c r="E105" s="110">
        <v>17250</v>
      </c>
      <c r="F105" s="6" t="s">
        <v>63</v>
      </c>
      <c r="G105" s="6" t="s">
        <v>69</v>
      </c>
      <c r="H105" s="6" t="s">
        <v>67</v>
      </c>
      <c r="I105" s="24" t="s">
        <v>88</v>
      </c>
      <c r="J105" s="24" t="s">
        <v>119</v>
      </c>
      <c r="K105" s="24" t="s">
        <v>81</v>
      </c>
    </row>
    <row r="106" spans="1:11" s="4" customFormat="1" ht="31.5" customHeight="1" x14ac:dyDescent="0.25">
      <c r="A106" s="11" t="s">
        <v>137</v>
      </c>
      <c r="B106" s="362" t="s">
        <v>475</v>
      </c>
      <c r="C106" s="111">
        <v>79952100</v>
      </c>
      <c r="D106" s="241">
        <v>41160</v>
      </c>
      <c r="E106" s="241">
        <v>51450</v>
      </c>
      <c r="F106" s="13" t="s">
        <v>64</v>
      </c>
      <c r="G106" s="13" t="s">
        <v>69</v>
      </c>
      <c r="H106" s="10" t="s">
        <v>67</v>
      </c>
      <c r="I106" s="58" t="s">
        <v>88</v>
      </c>
      <c r="J106" s="298" t="s">
        <v>72</v>
      </c>
      <c r="K106" s="299" t="s">
        <v>474</v>
      </c>
    </row>
    <row r="107" spans="1:11" s="4" customFormat="1" ht="31.5" customHeight="1" x14ac:dyDescent="0.25">
      <c r="A107" s="11" t="s">
        <v>501</v>
      </c>
      <c r="B107" s="363" t="s">
        <v>512</v>
      </c>
      <c r="C107" s="235"/>
      <c r="D107" s="236">
        <v>34260</v>
      </c>
      <c r="E107" s="236">
        <v>42825</v>
      </c>
      <c r="F107" s="237"/>
      <c r="G107" s="238"/>
      <c r="H107" s="238"/>
      <c r="I107" s="239"/>
      <c r="J107" s="240" t="s">
        <v>184</v>
      </c>
      <c r="K107" s="347" t="s">
        <v>81</v>
      </c>
    </row>
    <row r="108" spans="1:11" s="4" customFormat="1" ht="31.5" customHeight="1" x14ac:dyDescent="0.25">
      <c r="A108" s="11" t="s">
        <v>138</v>
      </c>
      <c r="B108" s="364" t="s">
        <v>488</v>
      </c>
      <c r="C108" s="104">
        <v>77300000</v>
      </c>
      <c r="D108" s="105">
        <v>53088</v>
      </c>
      <c r="E108" s="105">
        <v>66360</v>
      </c>
      <c r="F108" s="15" t="s">
        <v>64</v>
      </c>
      <c r="G108" s="10" t="s">
        <v>69</v>
      </c>
      <c r="H108" s="10" t="s">
        <v>67</v>
      </c>
      <c r="I108" s="58" t="s">
        <v>88</v>
      </c>
      <c r="J108" s="102" t="s">
        <v>75</v>
      </c>
      <c r="K108" s="15" t="s">
        <v>84</v>
      </c>
    </row>
    <row r="109" spans="1:11" s="4" customFormat="1" ht="31.5" customHeight="1" x14ac:dyDescent="0.25">
      <c r="A109" s="11" t="s">
        <v>139</v>
      </c>
      <c r="B109" s="540" t="s">
        <v>141</v>
      </c>
      <c r="C109" s="243">
        <v>45262511</v>
      </c>
      <c r="D109" s="430">
        <v>58601.599999999999</v>
      </c>
      <c r="E109" s="430">
        <v>73252</v>
      </c>
      <c r="F109" s="596" t="s">
        <v>63</v>
      </c>
      <c r="G109" s="20" t="s">
        <v>69</v>
      </c>
      <c r="H109" s="20" t="s">
        <v>68</v>
      </c>
      <c r="I109" s="23" t="s">
        <v>88</v>
      </c>
      <c r="J109" s="246" t="s">
        <v>80</v>
      </c>
      <c r="K109" s="596" t="s">
        <v>143</v>
      </c>
    </row>
    <row r="110" spans="1:11" s="4" customFormat="1" ht="31.5" customHeight="1" x14ac:dyDescent="0.25">
      <c r="A110" s="11" t="s">
        <v>501</v>
      </c>
      <c r="B110" s="361"/>
      <c r="C110" s="109"/>
      <c r="D110" s="110"/>
      <c r="E110" s="110"/>
      <c r="F110" s="24"/>
      <c r="G110" s="6"/>
      <c r="H110" s="6"/>
      <c r="I110" s="24"/>
      <c r="J110" s="573" t="s">
        <v>184</v>
      </c>
      <c r="K110" s="24"/>
    </row>
    <row r="111" spans="1:11" s="4" customFormat="1" ht="31.5" customHeight="1" x14ac:dyDescent="0.25">
      <c r="A111" s="521" t="s">
        <v>1021</v>
      </c>
      <c r="B111" s="597" t="s">
        <v>1190</v>
      </c>
      <c r="C111" s="109"/>
      <c r="D111" s="549">
        <v>73673.600000000006</v>
      </c>
      <c r="E111" s="549">
        <v>92092</v>
      </c>
      <c r="F111" s="525" t="s">
        <v>284</v>
      </c>
      <c r="G111" s="6"/>
      <c r="H111" s="6"/>
      <c r="I111" s="24"/>
      <c r="J111" s="525" t="s">
        <v>80</v>
      </c>
      <c r="K111" s="525" t="s">
        <v>1193</v>
      </c>
    </row>
    <row r="112" spans="1:11" s="4" customFormat="1" ht="31.5" customHeight="1" x14ac:dyDescent="0.25">
      <c r="A112" s="392" t="s">
        <v>276</v>
      </c>
      <c r="B112" s="360" t="s">
        <v>310</v>
      </c>
      <c r="C112" s="410">
        <v>45244000</v>
      </c>
      <c r="D112" s="411">
        <v>1263200</v>
      </c>
      <c r="E112" s="411">
        <v>1579000</v>
      </c>
      <c r="F112" s="289" t="s">
        <v>64</v>
      </c>
      <c r="G112" s="268" t="s">
        <v>69</v>
      </c>
      <c r="H112" s="268" t="s">
        <v>67</v>
      </c>
      <c r="I112" s="240" t="s">
        <v>88</v>
      </c>
      <c r="J112" s="240" t="s">
        <v>85</v>
      </c>
      <c r="K112" s="245" t="s">
        <v>277</v>
      </c>
    </row>
    <row r="113" spans="1:11" s="4" customFormat="1" ht="31.5" customHeight="1" x14ac:dyDescent="0.25">
      <c r="A113" s="11" t="s">
        <v>278</v>
      </c>
      <c r="B113" s="357" t="s">
        <v>281</v>
      </c>
      <c r="C113" s="30">
        <v>45244000</v>
      </c>
      <c r="D113" s="14">
        <v>132480</v>
      </c>
      <c r="E113" s="14">
        <v>165600</v>
      </c>
      <c r="F113" s="114" t="s">
        <v>284</v>
      </c>
      <c r="G113" s="10" t="s">
        <v>69</v>
      </c>
      <c r="H113" s="10" t="s">
        <v>68</v>
      </c>
      <c r="I113" s="102" t="s">
        <v>88</v>
      </c>
      <c r="J113" s="102" t="s">
        <v>70</v>
      </c>
      <c r="K113" s="85" t="s">
        <v>476</v>
      </c>
    </row>
    <row r="114" spans="1:11" s="5" customFormat="1" ht="31.5" customHeight="1" x14ac:dyDescent="0.25">
      <c r="A114" s="11" t="s">
        <v>279</v>
      </c>
      <c r="B114" s="406" t="s">
        <v>282</v>
      </c>
      <c r="C114" s="113">
        <v>45244000</v>
      </c>
      <c r="D114" s="103">
        <v>38400</v>
      </c>
      <c r="E114" s="103">
        <v>48000</v>
      </c>
      <c r="F114" s="85" t="s">
        <v>63</v>
      </c>
      <c r="G114" s="10" t="s">
        <v>69</v>
      </c>
      <c r="H114" s="10" t="s">
        <v>67</v>
      </c>
      <c r="I114" s="102" t="s">
        <v>88</v>
      </c>
      <c r="J114" s="317" t="s">
        <v>75</v>
      </c>
      <c r="K114" s="338" t="s">
        <v>76</v>
      </c>
    </row>
    <row r="115" spans="1:11" s="5" customFormat="1" ht="31.5" customHeight="1" x14ac:dyDescent="0.25">
      <c r="A115" s="11" t="s">
        <v>501</v>
      </c>
      <c r="B115" s="366"/>
      <c r="C115" s="113"/>
      <c r="D115" s="103"/>
      <c r="E115" s="103"/>
      <c r="F115" s="85"/>
      <c r="G115" s="238"/>
      <c r="H115" s="238"/>
      <c r="I115" s="102"/>
      <c r="J115" s="102" t="s">
        <v>83</v>
      </c>
      <c r="K115" s="85" t="s">
        <v>694</v>
      </c>
    </row>
    <row r="116" spans="1:11" s="5" customFormat="1" ht="31.5" customHeight="1" x14ac:dyDescent="0.25">
      <c r="A116" s="11" t="s">
        <v>738</v>
      </c>
      <c r="B116" s="361" t="s">
        <v>761</v>
      </c>
      <c r="C116" s="109"/>
      <c r="D116" s="110"/>
      <c r="E116" s="110"/>
      <c r="F116" s="24"/>
      <c r="G116" s="238"/>
      <c r="H116" s="238"/>
      <c r="I116" s="102"/>
      <c r="J116" s="102"/>
      <c r="K116" s="85"/>
    </row>
    <row r="117" spans="1:11" s="5" customFormat="1" ht="31.5" customHeight="1" x14ac:dyDescent="0.25">
      <c r="A117" s="11" t="s">
        <v>280</v>
      </c>
      <c r="B117" s="366" t="s">
        <v>283</v>
      </c>
      <c r="C117" s="113">
        <v>45211360</v>
      </c>
      <c r="D117" s="103">
        <v>128000</v>
      </c>
      <c r="E117" s="103">
        <v>160000</v>
      </c>
      <c r="F117" s="86" t="s">
        <v>64</v>
      </c>
      <c r="G117" s="10" t="s">
        <v>69</v>
      </c>
      <c r="H117" s="10" t="s">
        <v>67</v>
      </c>
      <c r="I117" s="102" t="s">
        <v>88</v>
      </c>
      <c r="J117" s="317" t="s">
        <v>70</v>
      </c>
      <c r="K117" s="338" t="s">
        <v>76</v>
      </c>
    </row>
    <row r="118" spans="1:11" s="5" customFormat="1" ht="31.5" customHeight="1" x14ac:dyDescent="0.25">
      <c r="A118" s="11" t="s">
        <v>501</v>
      </c>
      <c r="B118" s="366"/>
      <c r="C118" s="113"/>
      <c r="D118" s="103"/>
      <c r="E118" s="103"/>
      <c r="F118" s="86"/>
      <c r="G118" s="238"/>
      <c r="H118" s="238"/>
      <c r="I118" s="102"/>
      <c r="J118" s="102" t="s">
        <v>83</v>
      </c>
      <c r="K118" s="85" t="s">
        <v>695</v>
      </c>
    </row>
    <row r="119" spans="1:11" s="5" customFormat="1" ht="31.5" customHeight="1" x14ac:dyDescent="0.25">
      <c r="A119" s="421" t="s">
        <v>285</v>
      </c>
      <c r="B119" s="365" t="s">
        <v>286</v>
      </c>
      <c r="C119" s="422">
        <v>45211360</v>
      </c>
      <c r="D119" s="423">
        <v>120000</v>
      </c>
      <c r="E119" s="423">
        <v>150000</v>
      </c>
      <c r="F119" s="297" t="s">
        <v>64</v>
      </c>
      <c r="G119" s="387" t="s">
        <v>69</v>
      </c>
      <c r="H119" s="387" t="s">
        <v>67</v>
      </c>
      <c r="I119" s="286" t="s">
        <v>88</v>
      </c>
      <c r="J119" s="246" t="s">
        <v>70</v>
      </c>
      <c r="K119" s="315" t="s">
        <v>76</v>
      </c>
    </row>
    <row r="120" spans="1:11" s="5" customFormat="1" ht="31.5" customHeight="1" x14ac:dyDescent="0.25">
      <c r="A120" s="11" t="s">
        <v>738</v>
      </c>
      <c r="B120" s="412"/>
      <c r="C120" s="109"/>
      <c r="D120" s="110"/>
      <c r="E120" s="110"/>
      <c r="F120" s="24"/>
      <c r="G120" s="6"/>
      <c r="H120" s="6"/>
      <c r="I120" s="24"/>
      <c r="J120" s="24" t="s">
        <v>85</v>
      </c>
      <c r="K120" s="24" t="s">
        <v>787</v>
      </c>
    </row>
    <row r="121" spans="1:11" s="5" customFormat="1" ht="31.5" customHeight="1" x14ac:dyDescent="0.25">
      <c r="A121" s="392" t="s">
        <v>287</v>
      </c>
      <c r="B121" s="360" t="s">
        <v>289</v>
      </c>
      <c r="C121" s="424">
        <v>45244000</v>
      </c>
      <c r="D121" s="425">
        <v>50400</v>
      </c>
      <c r="E121" s="425">
        <v>63000</v>
      </c>
      <c r="F121" s="29" t="s">
        <v>63</v>
      </c>
      <c r="G121" s="268" t="s">
        <v>69</v>
      </c>
      <c r="H121" s="268" t="s">
        <v>67</v>
      </c>
      <c r="I121" s="240" t="s">
        <v>88</v>
      </c>
      <c r="J121" s="240" t="s">
        <v>83</v>
      </c>
      <c r="K121" s="426" t="s">
        <v>84</v>
      </c>
    </row>
    <row r="122" spans="1:11" s="5" customFormat="1" ht="31.5" customHeight="1" x14ac:dyDescent="0.25">
      <c r="A122" s="11" t="s">
        <v>288</v>
      </c>
      <c r="B122" s="366" t="s">
        <v>468</v>
      </c>
      <c r="C122" s="113">
        <v>45244000</v>
      </c>
      <c r="D122" s="103">
        <v>76800</v>
      </c>
      <c r="E122" s="103">
        <v>96000</v>
      </c>
      <c r="F122" s="85" t="s">
        <v>64</v>
      </c>
      <c r="G122" s="10" t="s">
        <v>69</v>
      </c>
      <c r="H122" s="10" t="s">
        <v>67</v>
      </c>
      <c r="I122" s="102" t="s">
        <v>88</v>
      </c>
      <c r="J122" s="102" t="s">
        <v>75</v>
      </c>
      <c r="K122" s="85" t="s">
        <v>84</v>
      </c>
    </row>
    <row r="123" spans="1:11" s="5" customFormat="1" ht="31.5" customHeight="1" x14ac:dyDescent="0.25">
      <c r="A123" s="11" t="s">
        <v>312</v>
      </c>
      <c r="B123" s="406" t="s">
        <v>319</v>
      </c>
      <c r="C123" s="113">
        <v>85200000</v>
      </c>
      <c r="D123" s="408">
        <v>254400</v>
      </c>
      <c r="E123" s="408">
        <v>318000</v>
      </c>
      <c r="F123" s="85" t="s">
        <v>316</v>
      </c>
      <c r="G123" s="10" t="s">
        <v>69</v>
      </c>
      <c r="H123" s="102" t="s">
        <v>68</v>
      </c>
      <c r="I123" s="102" t="s">
        <v>88</v>
      </c>
      <c r="J123" s="317" t="s">
        <v>83</v>
      </c>
      <c r="K123" s="338" t="s">
        <v>317</v>
      </c>
    </row>
    <row r="124" spans="1:11" s="5" customFormat="1" ht="31.5" customHeight="1" x14ac:dyDescent="0.25">
      <c r="A124" s="11" t="s">
        <v>738</v>
      </c>
      <c r="B124" s="361" t="s">
        <v>771</v>
      </c>
      <c r="C124" s="109"/>
      <c r="D124" s="110">
        <v>508800</v>
      </c>
      <c r="E124" s="110">
        <v>636000</v>
      </c>
      <c r="F124" s="24"/>
      <c r="G124" s="238"/>
      <c r="H124" s="102"/>
      <c r="I124" s="102"/>
      <c r="J124" s="102" t="s">
        <v>72</v>
      </c>
      <c r="K124" s="85" t="s">
        <v>760</v>
      </c>
    </row>
    <row r="125" spans="1:11" s="5" customFormat="1" ht="47.25" x14ac:dyDescent="0.25">
      <c r="A125" s="11" t="s">
        <v>313</v>
      </c>
      <c r="B125" s="366" t="s">
        <v>469</v>
      </c>
      <c r="C125" s="113">
        <v>90921000</v>
      </c>
      <c r="D125" s="408">
        <v>1312384</v>
      </c>
      <c r="E125" s="408">
        <v>1640480</v>
      </c>
      <c r="F125" s="85" t="s">
        <v>65</v>
      </c>
      <c r="G125" s="10" t="s">
        <v>69</v>
      </c>
      <c r="H125" s="102" t="s">
        <v>68</v>
      </c>
      <c r="I125" s="102" t="s">
        <v>88</v>
      </c>
      <c r="J125" s="102" t="s">
        <v>318</v>
      </c>
      <c r="K125" s="85" t="s">
        <v>143</v>
      </c>
    </row>
    <row r="126" spans="1:11" s="5" customFormat="1" ht="31.5" x14ac:dyDescent="0.25">
      <c r="A126" s="521" t="s">
        <v>1021</v>
      </c>
      <c r="B126" s="361"/>
      <c r="C126" s="109"/>
      <c r="D126" s="549">
        <v>1640500</v>
      </c>
      <c r="E126" s="549">
        <v>2050625</v>
      </c>
      <c r="F126" s="24"/>
      <c r="G126" s="238"/>
      <c r="H126" s="548"/>
      <c r="I126" s="548"/>
      <c r="J126" s="548"/>
      <c r="K126" s="463"/>
    </row>
    <row r="127" spans="1:11" s="5" customFormat="1" ht="31.5" customHeight="1" x14ac:dyDescent="0.25">
      <c r="A127" s="11" t="s">
        <v>314</v>
      </c>
      <c r="B127" s="366" t="s">
        <v>315</v>
      </c>
      <c r="C127" s="113">
        <v>73112000</v>
      </c>
      <c r="D127" s="103">
        <v>251840</v>
      </c>
      <c r="E127" s="103">
        <v>314800</v>
      </c>
      <c r="F127" s="85" t="s">
        <v>65</v>
      </c>
      <c r="G127" s="10" t="s">
        <v>69</v>
      </c>
      <c r="H127" s="102" t="s">
        <v>68</v>
      </c>
      <c r="I127" s="102" t="s">
        <v>88</v>
      </c>
      <c r="J127" s="102" t="s">
        <v>318</v>
      </c>
      <c r="K127" s="85" t="s">
        <v>143</v>
      </c>
    </row>
    <row r="128" spans="1:11" s="5" customFormat="1" ht="31.5" customHeight="1" x14ac:dyDescent="0.25">
      <c r="A128" s="11" t="s">
        <v>320</v>
      </c>
      <c r="B128" s="366" t="s">
        <v>322</v>
      </c>
      <c r="C128" s="113">
        <v>50870000</v>
      </c>
      <c r="D128" s="408">
        <v>332000</v>
      </c>
      <c r="E128" s="408">
        <v>415000</v>
      </c>
      <c r="F128" s="85" t="s">
        <v>65</v>
      </c>
      <c r="G128" s="10" t="s">
        <v>69</v>
      </c>
      <c r="H128" s="102" t="s">
        <v>68</v>
      </c>
      <c r="I128" s="102" t="s">
        <v>88</v>
      </c>
      <c r="J128" s="102" t="s">
        <v>184</v>
      </c>
      <c r="K128" s="86" t="s">
        <v>325</v>
      </c>
    </row>
    <row r="129" spans="1:11" s="5" customFormat="1" ht="31.5" customHeight="1" x14ac:dyDescent="0.25">
      <c r="A129" s="521" t="s">
        <v>1021</v>
      </c>
      <c r="B129" s="365"/>
      <c r="C129" s="422"/>
      <c r="D129" s="531">
        <v>428080</v>
      </c>
      <c r="E129" s="531">
        <v>535100</v>
      </c>
      <c r="F129" s="297"/>
      <c r="G129" s="387"/>
      <c r="H129" s="286"/>
      <c r="I129" s="286"/>
      <c r="J129" s="286"/>
      <c r="K129" s="530"/>
    </row>
    <row r="130" spans="1:11" s="5" customFormat="1" ht="31.5" customHeight="1" x14ac:dyDescent="0.25">
      <c r="A130" s="11" t="s">
        <v>321</v>
      </c>
      <c r="B130" s="365" t="s">
        <v>323</v>
      </c>
      <c r="C130" s="329">
        <v>45112712</v>
      </c>
      <c r="D130" s="314">
        <v>120800</v>
      </c>
      <c r="E130" s="314">
        <v>151000</v>
      </c>
      <c r="F130" s="297" t="s">
        <v>64</v>
      </c>
      <c r="G130" s="20" t="s">
        <v>69</v>
      </c>
      <c r="H130" s="286" t="s">
        <v>67</v>
      </c>
      <c r="I130" s="286" t="s">
        <v>88</v>
      </c>
      <c r="J130" s="246" t="s">
        <v>70</v>
      </c>
      <c r="K130" s="315" t="s">
        <v>324</v>
      </c>
    </row>
    <row r="131" spans="1:11" s="5" customFormat="1" ht="31.5" customHeight="1" x14ac:dyDescent="0.25">
      <c r="A131" s="11" t="s">
        <v>501</v>
      </c>
      <c r="B131" s="366"/>
      <c r="C131" s="109">
        <v>45112710</v>
      </c>
      <c r="D131" s="110">
        <v>84886</v>
      </c>
      <c r="E131" s="110">
        <v>106107.5</v>
      </c>
      <c r="F131" s="24"/>
      <c r="G131" s="6"/>
      <c r="H131" s="24"/>
      <c r="I131" s="24"/>
      <c r="J131" s="24" t="s">
        <v>75</v>
      </c>
      <c r="K131" s="88" t="s">
        <v>624</v>
      </c>
    </row>
    <row r="132" spans="1:11" s="5" customFormat="1" ht="31.5" customHeight="1" x14ac:dyDescent="0.25">
      <c r="A132" s="11" t="s">
        <v>398</v>
      </c>
      <c r="B132" s="367" t="s">
        <v>472</v>
      </c>
      <c r="C132" s="287">
        <v>50760000</v>
      </c>
      <c r="D132" s="537">
        <v>263680</v>
      </c>
      <c r="E132" s="537">
        <v>329600</v>
      </c>
      <c r="F132" s="595" t="s">
        <v>65</v>
      </c>
      <c r="G132" s="268" t="s">
        <v>69</v>
      </c>
      <c r="H132" s="240" t="s">
        <v>68</v>
      </c>
      <c r="I132" s="240" t="s">
        <v>88</v>
      </c>
      <c r="J132" s="312" t="s">
        <v>85</v>
      </c>
      <c r="K132" s="313" t="s">
        <v>399</v>
      </c>
    </row>
    <row r="133" spans="1:11" s="5" customFormat="1" ht="31.5" customHeight="1" x14ac:dyDescent="0.25">
      <c r="A133" s="391" t="s">
        <v>501</v>
      </c>
      <c r="B133" s="558" t="s">
        <v>632</v>
      </c>
      <c r="C133" s="551"/>
      <c r="D133" s="552"/>
      <c r="E133" s="552"/>
      <c r="F133" s="553"/>
      <c r="G133" s="554"/>
      <c r="H133" s="550"/>
      <c r="I133" s="550"/>
      <c r="J133" s="559" t="s">
        <v>318</v>
      </c>
      <c r="K133" s="560" t="s">
        <v>515</v>
      </c>
    </row>
    <row r="134" spans="1:11" s="5" customFormat="1" ht="31.5" customHeight="1" x14ac:dyDescent="0.25">
      <c r="A134" s="521" t="s">
        <v>1021</v>
      </c>
      <c r="B134" s="522" t="s">
        <v>1128</v>
      </c>
      <c r="C134" s="32"/>
      <c r="D134" s="523">
        <v>210000</v>
      </c>
      <c r="E134" s="523">
        <v>262500</v>
      </c>
      <c r="F134" s="518" t="s">
        <v>284</v>
      </c>
      <c r="G134" s="6"/>
      <c r="H134" s="24"/>
      <c r="I134" s="24"/>
      <c r="J134" s="525" t="s">
        <v>80</v>
      </c>
      <c r="K134" s="519" t="s">
        <v>1193</v>
      </c>
    </row>
    <row r="135" spans="1:11" s="5" customFormat="1" ht="31.5" customHeight="1" x14ac:dyDescent="0.25">
      <c r="A135" s="392" t="s">
        <v>400</v>
      </c>
      <c r="B135" s="555" t="s">
        <v>406</v>
      </c>
      <c r="C135" s="397">
        <v>45211360</v>
      </c>
      <c r="D135" s="566">
        <v>413742.4</v>
      </c>
      <c r="E135" s="566">
        <v>517178</v>
      </c>
      <c r="F135" s="328" t="s">
        <v>284</v>
      </c>
      <c r="G135" s="21" t="s">
        <v>69</v>
      </c>
      <c r="H135" s="565" t="s">
        <v>68</v>
      </c>
      <c r="I135" s="556" t="s">
        <v>88</v>
      </c>
      <c r="J135" s="568" t="s">
        <v>184</v>
      </c>
      <c r="K135" s="557" t="s">
        <v>407</v>
      </c>
    </row>
    <row r="136" spans="1:11" s="5" customFormat="1" ht="31.5" customHeight="1" x14ac:dyDescent="0.25">
      <c r="A136" s="11" t="s">
        <v>501</v>
      </c>
      <c r="B136" s="354" t="s">
        <v>633</v>
      </c>
      <c r="C136" s="32"/>
      <c r="D136" s="7"/>
      <c r="E136" s="7"/>
      <c r="F136" s="6"/>
      <c r="G136" s="6"/>
      <c r="H136" s="24"/>
      <c r="I136" s="24"/>
      <c r="J136" s="219"/>
      <c r="K136" s="307" t="s">
        <v>516</v>
      </c>
    </row>
    <row r="137" spans="1:11" s="5" customFormat="1" ht="31.5" customHeight="1" x14ac:dyDescent="0.25">
      <c r="A137" s="521" t="s">
        <v>1021</v>
      </c>
      <c r="B137" s="393"/>
      <c r="C137" s="32"/>
      <c r="D137" s="523">
        <v>258588.79999999999</v>
      </c>
      <c r="E137" s="523">
        <v>323236</v>
      </c>
      <c r="F137" s="519" t="s">
        <v>64</v>
      </c>
      <c r="G137" s="519"/>
      <c r="H137" s="525" t="s">
        <v>67</v>
      </c>
      <c r="I137" s="525"/>
      <c r="J137" s="567" t="s">
        <v>80</v>
      </c>
      <c r="K137" s="519" t="s">
        <v>81</v>
      </c>
    </row>
    <row r="138" spans="1:11" s="5" customFormat="1" ht="31.5" customHeight="1" x14ac:dyDescent="0.25">
      <c r="A138" s="392" t="s">
        <v>401</v>
      </c>
      <c r="B138" s="359" t="s">
        <v>405</v>
      </c>
      <c r="C138" s="287">
        <v>71355000</v>
      </c>
      <c r="D138" s="288">
        <v>33600</v>
      </c>
      <c r="E138" s="288">
        <v>42000</v>
      </c>
      <c r="F138" s="289" t="s">
        <v>64</v>
      </c>
      <c r="G138" s="268" t="s">
        <v>69</v>
      </c>
      <c r="H138" s="268" t="s">
        <v>67</v>
      </c>
      <c r="I138" s="290" t="s">
        <v>88</v>
      </c>
      <c r="J138" s="21" t="s">
        <v>83</v>
      </c>
      <c r="K138" s="289" t="s">
        <v>477</v>
      </c>
    </row>
    <row r="139" spans="1:11" s="5" customFormat="1" ht="31.5" customHeight="1" x14ac:dyDescent="0.25">
      <c r="A139" s="11" t="s">
        <v>414</v>
      </c>
      <c r="B139" s="353" t="s">
        <v>417</v>
      </c>
      <c r="C139" s="34">
        <v>50432000</v>
      </c>
      <c r="D139" s="35">
        <v>123200</v>
      </c>
      <c r="E139" s="35">
        <v>154000</v>
      </c>
      <c r="F139" s="168" t="s">
        <v>284</v>
      </c>
      <c r="G139" s="10" t="s">
        <v>69</v>
      </c>
      <c r="H139" s="20" t="s">
        <v>68</v>
      </c>
      <c r="I139" s="58" t="s">
        <v>88</v>
      </c>
      <c r="J139" s="232" t="s">
        <v>318</v>
      </c>
      <c r="K139" s="37" t="s">
        <v>143</v>
      </c>
    </row>
    <row r="140" spans="1:11" s="5" customFormat="1" ht="31.5" customHeight="1" x14ac:dyDescent="0.25">
      <c r="A140" s="391" t="s">
        <v>415</v>
      </c>
      <c r="B140" s="542" t="s">
        <v>418</v>
      </c>
      <c r="C140" s="390">
        <v>65320000</v>
      </c>
      <c r="D140" s="394">
        <v>262496</v>
      </c>
      <c r="E140" s="394">
        <v>328120</v>
      </c>
      <c r="F140" s="543" t="s">
        <v>65</v>
      </c>
      <c r="G140" s="387" t="s">
        <v>69</v>
      </c>
      <c r="H140" s="389" t="s">
        <v>68</v>
      </c>
      <c r="I140" s="388" t="s">
        <v>88</v>
      </c>
      <c r="J140" s="389" t="s">
        <v>85</v>
      </c>
      <c r="K140" s="389" t="s">
        <v>143</v>
      </c>
    </row>
    <row r="141" spans="1:11" s="5" customFormat="1" ht="31.5" customHeight="1" x14ac:dyDescent="0.25">
      <c r="A141" s="521" t="s">
        <v>1021</v>
      </c>
      <c r="B141" s="393"/>
      <c r="C141" s="32"/>
      <c r="D141" s="523">
        <v>328120</v>
      </c>
      <c r="E141" s="523">
        <v>410150</v>
      </c>
      <c r="F141" s="62"/>
      <c r="G141" s="6"/>
      <c r="H141" s="6"/>
      <c r="I141" s="24"/>
      <c r="J141" s="6"/>
      <c r="K141" s="6"/>
    </row>
    <row r="142" spans="1:11" s="5" customFormat="1" ht="94.5" x14ac:dyDescent="0.25">
      <c r="A142" s="545" t="s">
        <v>416</v>
      </c>
      <c r="B142" s="544" t="s">
        <v>433</v>
      </c>
      <c r="C142" s="181">
        <v>50800000</v>
      </c>
      <c r="D142" s="327">
        <v>211344</v>
      </c>
      <c r="E142" s="327">
        <v>264180</v>
      </c>
      <c r="F142" s="470" t="s">
        <v>284</v>
      </c>
      <c r="G142" s="21" t="s">
        <v>69</v>
      </c>
      <c r="H142" s="21" t="s">
        <v>68</v>
      </c>
      <c r="I142" s="25" t="s">
        <v>88</v>
      </c>
      <c r="J142" s="331" t="s">
        <v>318</v>
      </c>
      <c r="K142" s="22" t="s">
        <v>143</v>
      </c>
    </row>
    <row r="143" spans="1:11" s="5" customFormat="1" ht="31.5" x14ac:dyDescent="0.25">
      <c r="A143" s="521" t="s">
        <v>1021</v>
      </c>
      <c r="B143" s="393"/>
      <c r="C143" s="31"/>
      <c r="D143" s="523">
        <v>264180</v>
      </c>
      <c r="E143" s="523">
        <v>330225</v>
      </c>
      <c r="F143" s="518" t="s">
        <v>65</v>
      </c>
      <c r="G143" s="6"/>
      <c r="H143" s="6"/>
      <c r="I143" s="24"/>
      <c r="J143" s="519" t="s">
        <v>119</v>
      </c>
      <c r="K143" s="6"/>
    </row>
    <row r="144" spans="1:11" s="5" customFormat="1" ht="31.5" customHeight="1" x14ac:dyDescent="0.25">
      <c r="A144" s="563" t="s">
        <v>434</v>
      </c>
      <c r="B144" s="544" t="s">
        <v>435</v>
      </c>
      <c r="C144" s="561">
        <v>50510000</v>
      </c>
      <c r="D144" s="564">
        <v>301440</v>
      </c>
      <c r="E144" s="564">
        <v>376800</v>
      </c>
      <c r="F144" s="562" t="s">
        <v>65</v>
      </c>
      <c r="G144" s="21" t="s">
        <v>69</v>
      </c>
      <c r="H144" s="22" t="s">
        <v>68</v>
      </c>
      <c r="I144" s="309" t="s">
        <v>88</v>
      </c>
      <c r="J144" s="331" t="s">
        <v>318</v>
      </c>
      <c r="K144" s="331" t="s">
        <v>143</v>
      </c>
    </row>
    <row r="145" spans="1:11" s="5" customFormat="1" ht="31.5" customHeight="1" x14ac:dyDescent="0.25">
      <c r="A145" s="521" t="s">
        <v>1021</v>
      </c>
      <c r="B145" s="393"/>
      <c r="C145" s="31"/>
      <c r="D145" s="523">
        <v>376800</v>
      </c>
      <c r="E145" s="523">
        <v>471000</v>
      </c>
      <c r="F145" s="62"/>
      <c r="G145" s="6"/>
      <c r="H145" s="6"/>
      <c r="I145" s="24"/>
      <c r="J145" s="519" t="s">
        <v>80</v>
      </c>
      <c r="K145" s="519" t="s">
        <v>1194</v>
      </c>
    </row>
    <row r="146" spans="1:11" s="5" customFormat="1" ht="47.25" x14ac:dyDescent="0.25">
      <c r="A146" s="11" t="s">
        <v>502</v>
      </c>
      <c r="B146" s="354" t="s">
        <v>503</v>
      </c>
      <c r="C146" s="31">
        <v>44812400</v>
      </c>
      <c r="D146" s="7">
        <v>6900</v>
      </c>
      <c r="E146" s="7">
        <v>8625</v>
      </c>
      <c r="F146" s="62" t="s">
        <v>63</v>
      </c>
      <c r="G146" s="6" t="s">
        <v>69</v>
      </c>
      <c r="H146" s="6" t="s">
        <v>67</v>
      </c>
      <c r="I146" s="24" t="s">
        <v>88</v>
      </c>
      <c r="J146" s="6" t="s">
        <v>70</v>
      </c>
      <c r="K146" s="6" t="s">
        <v>504</v>
      </c>
    </row>
    <row r="147" spans="1:11" s="5" customFormat="1" ht="47.25" x14ac:dyDescent="0.25">
      <c r="A147" s="11" t="s">
        <v>619</v>
      </c>
      <c r="B147" s="354" t="s">
        <v>621</v>
      </c>
      <c r="C147" s="332">
        <v>90533000</v>
      </c>
      <c r="D147" s="7">
        <v>144800</v>
      </c>
      <c r="E147" s="7">
        <v>181000</v>
      </c>
      <c r="F147" s="62" t="s">
        <v>64</v>
      </c>
      <c r="G147" s="6" t="s">
        <v>69</v>
      </c>
      <c r="H147" s="6" t="s">
        <v>67</v>
      </c>
      <c r="I147" s="24" t="s">
        <v>88</v>
      </c>
      <c r="J147" s="6" t="s">
        <v>83</v>
      </c>
      <c r="K147" s="306" t="s">
        <v>623</v>
      </c>
    </row>
    <row r="148" spans="1:11" s="5" customFormat="1" ht="31.5" x14ac:dyDescent="0.25">
      <c r="A148" s="427" t="s">
        <v>738</v>
      </c>
      <c r="B148" s="407"/>
      <c r="C148" s="428">
        <v>45453100</v>
      </c>
      <c r="D148" s="83"/>
      <c r="E148" s="83"/>
      <c r="F148" s="231"/>
      <c r="G148" s="84"/>
      <c r="H148" s="84"/>
      <c r="I148" s="85"/>
      <c r="J148" s="84"/>
      <c r="K148" s="231" t="s">
        <v>751</v>
      </c>
    </row>
    <row r="149" spans="1:11" s="5" customFormat="1" ht="47.25" x14ac:dyDescent="0.25">
      <c r="A149" s="11" t="s">
        <v>620</v>
      </c>
      <c r="B149" s="354" t="s">
        <v>622</v>
      </c>
      <c r="C149" s="405">
        <v>90533000</v>
      </c>
      <c r="D149" s="7">
        <v>7200</v>
      </c>
      <c r="E149" s="7">
        <v>9000</v>
      </c>
      <c r="F149" s="62" t="s">
        <v>63</v>
      </c>
      <c r="G149" s="6" t="s">
        <v>69</v>
      </c>
      <c r="H149" s="6" t="s">
        <v>67</v>
      </c>
      <c r="I149" s="24" t="s">
        <v>88</v>
      </c>
      <c r="J149" s="6" t="s">
        <v>83</v>
      </c>
      <c r="K149" s="306" t="s">
        <v>623</v>
      </c>
    </row>
    <row r="150" spans="1:11" s="5" customFormat="1" ht="31.5" x14ac:dyDescent="0.25">
      <c r="A150" s="11" t="s">
        <v>738</v>
      </c>
      <c r="B150" s="354"/>
      <c r="C150" s="31">
        <v>71356100</v>
      </c>
      <c r="D150" s="7"/>
      <c r="E150" s="7"/>
      <c r="F150" s="62"/>
      <c r="G150" s="6"/>
      <c r="H150" s="6"/>
      <c r="I150" s="24"/>
      <c r="J150" s="6"/>
      <c r="K150" s="6" t="s">
        <v>751</v>
      </c>
    </row>
    <row r="151" spans="1:11" s="5" customFormat="1" ht="47.25" x14ac:dyDescent="0.25">
      <c r="A151" s="11" t="s">
        <v>752</v>
      </c>
      <c r="B151" s="354" t="s">
        <v>756</v>
      </c>
      <c r="C151" s="31">
        <v>45244000</v>
      </c>
      <c r="D151" s="7">
        <v>66500</v>
      </c>
      <c r="E151" s="7">
        <v>83125</v>
      </c>
      <c r="F151" s="62" t="s">
        <v>284</v>
      </c>
      <c r="G151" s="6" t="s">
        <v>69</v>
      </c>
      <c r="H151" s="6" t="s">
        <v>68</v>
      </c>
      <c r="I151" s="24" t="s">
        <v>88</v>
      </c>
      <c r="J151" s="6" t="s">
        <v>72</v>
      </c>
      <c r="K151" s="6" t="s">
        <v>757</v>
      </c>
    </row>
    <row r="152" spans="1:11" s="5" customFormat="1" ht="47.25" x14ac:dyDescent="0.25">
      <c r="A152" s="11" t="s">
        <v>755</v>
      </c>
      <c r="B152" s="393" t="s">
        <v>753</v>
      </c>
      <c r="C152" s="31">
        <v>37535200</v>
      </c>
      <c r="D152" s="7">
        <v>36584</v>
      </c>
      <c r="E152" s="7">
        <v>45730</v>
      </c>
      <c r="F152" s="62" t="s">
        <v>64</v>
      </c>
      <c r="G152" s="6" t="s">
        <v>69</v>
      </c>
      <c r="H152" s="6" t="s">
        <v>67</v>
      </c>
      <c r="I152" s="24" t="s">
        <v>88</v>
      </c>
      <c r="J152" s="6" t="s">
        <v>72</v>
      </c>
      <c r="K152" s="6" t="s">
        <v>754</v>
      </c>
    </row>
    <row r="153" spans="1:11" s="5" customFormat="1" ht="47.25" x14ac:dyDescent="0.25">
      <c r="A153" s="11" t="s">
        <v>795</v>
      </c>
      <c r="B153" s="393" t="s">
        <v>758</v>
      </c>
      <c r="C153" s="31">
        <v>45211360</v>
      </c>
      <c r="D153" s="7">
        <v>66320</v>
      </c>
      <c r="E153" s="7">
        <v>82900</v>
      </c>
      <c r="F153" s="62" t="s">
        <v>63</v>
      </c>
      <c r="G153" s="6" t="s">
        <v>69</v>
      </c>
      <c r="H153" s="6" t="s">
        <v>67</v>
      </c>
      <c r="I153" s="24" t="s">
        <v>88</v>
      </c>
      <c r="J153" s="6" t="s">
        <v>72</v>
      </c>
      <c r="K153" s="6" t="s">
        <v>759</v>
      </c>
    </row>
    <row r="154" spans="1:11" s="5" customFormat="1" ht="47.25" x14ac:dyDescent="0.25">
      <c r="A154" s="11" t="s">
        <v>796</v>
      </c>
      <c r="B154" s="393" t="s">
        <v>775</v>
      </c>
      <c r="C154" s="31">
        <v>85111820</v>
      </c>
      <c r="D154" s="7">
        <v>12000</v>
      </c>
      <c r="E154" s="7">
        <v>15000</v>
      </c>
      <c r="F154" s="62" t="s">
        <v>63</v>
      </c>
      <c r="G154" s="6" t="s">
        <v>69</v>
      </c>
      <c r="H154" s="6" t="s">
        <v>67</v>
      </c>
      <c r="I154" s="24" t="s">
        <v>88</v>
      </c>
      <c r="J154" s="6" t="s">
        <v>72</v>
      </c>
      <c r="K154" s="6" t="s">
        <v>776</v>
      </c>
    </row>
    <row r="155" spans="1:11" s="5" customFormat="1" ht="47.25" x14ac:dyDescent="0.25">
      <c r="A155" s="11" t="s">
        <v>798</v>
      </c>
      <c r="B155" s="393" t="s">
        <v>821</v>
      </c>
      <c r="C155" s="31">
        <v>71521000</v>
      </c>
      <c r="D155" s="7">
        <v>4800</v>
      </c>
      <c r="E155" s="7">
        <v>6000</v>
      </c>
      <c r="F155" s="62" t="s">
        <v>63</v>
      </c>
      <c r="G155" s="6" t="s">
        <v>69</v>
      </c>
      <c r="H155" s="6" t="s">
        <v>67</v>
      </c>
      <c r="I155" s="24" t="s">
        <v>88</v>
      </c>
      <c r="J155" s="6" t="s">
        <v>83</v>
      </c>
      <c r="K155" s="6" t="s">
        <v>84</v>
      </c>
    </row>
    <row r="156" spans="1:11" s="5" customFormat="1" ht="47.25" x14ac:dyDescent="0.25">
      <c r="A156" s="11" t="s">
        <v>799</v>
      </c>
      <c r="B156" s="393" t="s">
        <v>801</v>
      </c>
      <c r="C156" s="31">
        <v>45222000</v>
      </c>
      <c r="D156" s="7">
        <v>80000</v>
      </c>
      <c r="E156" s="7">
        <v>100000</v>
      </c>
      <c r="F156" s="62" t="s">
        <v>64</v>
      </c>
      <c r="G156" s="6" t="s">
        <v>69</v>
      </c>
      <c r="H156" s="6" t="s">
        <v>67</v>
      </c>
      <c r="I156" s="24" t="s">
        <v>88</v>
      </c>
      <c r="J156" s="6" t="s">
        <v>318</v>
      </c>
      <c r="K156" s="6" t="s">
        <v>803</v>
      </c>
    </row>
    <row r="157" spans="1:11" s="5" customFormat="1" ht="47.25" x14ac:dyDescent="0.25">
      <c r="A157" s="11" t="s">
        <v>800</v>
      </c>
      <c r="B157" s="467" t="s">
        <v>802</v>
      </c>
      <c r="C157" s="31">
        <v>71242000</v>
      </c>
      <c r="D157" s="7">
        <v>9600</v>
      </c>
      <c r="E157" s="7">
        <v>12000</v>
      </c>
      <c r="F157" s="62" t="s">
        <v>63</v>
      </c>
      <c r="G157" s="6" t="s">
        <v>69</v>
      </c>
      <c r="H157" s="6" t="s">
        <v>67</v>
      </c>
      <c r="I157" s="24" t="s">
        <v>88</v>
      </c>
      <c r="J157" s="306" t="s">
        <v>318</v>
      </c>
      <c r="K157" s="306" t="s">
        <v>804</v>
      </c>
    </row>
    <row r="158" spans="1:11" s="5" customFormat="1" ht="31.5" x14ac:dyDescent="0.25">
      <c r="A158" s="521" t="s">
        <v>1021</v>
      </c>
      <c r="B158" s="522" t="s">
        <v>1060</v>
      </c>
      <c r="C158" s="31"/>
      <c r="D158" s="7"/>
      <c r="E158" s="7"/>
      <c r="F158" s="62"/>
      <c r="G158" s="6"/>
      <c r="H158" s="6"/>
      <c r="I158" s="24"/>
      <c r="J158" s="519" t="s">
        <v>119</v>
      </c>
      <c r="K158" s="519" t="s">
        <v>1124</v>
      </c>
    </row>
    <row r="159" spans="1:11" s="5" customFormat="1" ht="47.25" x14ac:dyDescent="0.25">
      <c r="A159" s="11" t="s">
        <v>848</v>
      </c>
      <c r="B159" s="393" t="s">
        <v>849</v>
      </c>
      <c r="C159" s="31">
        <v>71355000</v>
      </c>
      <c r="D159" s="7">
        <v>6500</v>
      </c>
      <c r="E159" s="7">
        <v>8125</v>
      </c>
      <c r="F159" s="62" t="s">
        <v>63</v>
      </c>
      <c r="G159" s="6" t="s">
        <v>69</v>
      </c>
      <c r="H159" s="6" t="s">
        <v>67</v>
      </c>
      <c r="I159" s="24" t="s">
        <v>88</v>
      </c>
      <c r="J159" s="6" t="s">
        <v>318</v>
      </c>
      <c r="K159" s="6" t="s">
        <v>804</v>
      </c>
    </row>
    <row r="160" spans="1:11" s="5" customFormat="1" ht="47.25" x14ac:dyDescent="0.25">
      <c r="A160" s="11" t="s">
        <v>850</v>
      </c>
      <c r="B160" s="393" t="s">
        <v>851</v>
      </c>
      <c r="C160" s="31">
        <v>37535200</v>
      </c>
      <c r="D160" s="7">
        <v>11200</v>
      </c>
      <c r="E160" s="7">
        <v>14000</v>
      </c>
      <c r="F160" s="62" t="s">
        <v>63</v>
      </c>
      <c r="G160" s="6" t="s">
        <v>69</v>
      </c>
      <c r="H160" s="6" t="s">
        <v>67</v>
      </c>
      <c r="I160" s="24" t="s">
        <v>88</v>
      </c>
      <c r="J160" s="306" t="s">
        <v>318</v>
      </c>
      <c r="K160" s="306" t="s">
        <v>852</v>
      </c>
    </row>
    <row r="161" spans="1:11" s="5" customFormat="1" ht="31.5" x14ac:dyDescent="0.25">
      <c r="A161" s="521" t="s">
        <v>1021</v>
      </c>
      <c r="B161" s="393"/>
      <c r="C161" s="31"/>
      <c r="D161" s="7"/>
      <c r="E161" s="7"/>
      <c r="F161" s="62"/>
      <c r="G161" s="6"/>
      <c r="H161" s="6"/>
      <c r="I161" s="24"/>
      <c r="J161" s="519" t="s">
        <v>85</v>
      </c>
      <c r="K161" s="519" t="s">
        <v>1031</v>
      </c>
    </row>
    <row r="162" spans="1:11" s="5" customFormat="1" ht="47.25" x14ac:dyDescent="0.25">
      <c r="A162" s="11" t="s">
        <v>854</v>
      </c>
      <c r="B162" s="393" t="s">
        <v>994</v>
      </c>
      <c r="C162" s="31">
        <v>71242000</v>
      </c>
      <c r="D162" s="7">
        <v>6900</v>
      </c>
      <c r="E162" s="7">
        <v>8625</v>
      </c>
      <c r="F162" s="62" t="s">
        <v>63</v>
      </c>
      <c r="G162" s="6" t="s">
        <v>69</v>
      </c>
      <c r="H162" s="6" t="s">
        <v>67</v>
      </c>
      <c r="I162" s="24" t="s">
        <v>88</v>
      </c>
      <c r="J162" s="6" t="s">
        <v>77</v>
      </c>
      <c r="K162" s="6" t="s">
        <v>857</v>
      </c>
    </row>
    <row r="163" spans="1:11" s="5" customFormat="1" ht="47.25" x14ac:dyDescent="0.25">
      <c r="A163" s="11" t="s">
        <v>855</v>
      </c>
      <c r="B163" s="393" t="s">
        <v>856</v>
      </c>
      <c r="C163" s="31">
        <v>45317000</v>
      </c>
      <c r="D163" s="7">
        <v>17100</v>
      </c>
      <c r="E163" s="7">
        <v>21375</v>
      </c>
      <c r="F163" s="62" t="s">
        <v>63</v>
      </c>
      <c r="G163" s="6" t="s">
        <v>69</v>
      </c>
      <c r="H163" s="6" t="s">
        <v>67</v>
      </c>
      <c r="I163" s="24" t="s">
        <v>88</v>
      </c>
      <c r="J163" s="6" t="s">
        <v>184</v>
      </c>
      <c r="K163" s="6" t="s">
        <v>858</v>
      </c>
    </row>
    <row r="164" spans="1:11" s="5" customFormat="1" ht="47.25" x14ac:dyDescent="0.25">
      <c r="A164" s="492" t="s">
        <v>905</v>
      </c>
      <c r="B164" s="495" t="s">
        <v>906</v>
      </c>
      <c r="C164" s="461">
        <v>71242000</v>
      </c>
      <c r="D164" s="465">
        <v>4000</v>
      </c>
      <c r="E164" s="465">
        <v>5000</v>
      </c>
      <c r="F164" s="6" t="s">
        <v>63</v>
      </c>
      <c r="G164" s="6" t="s">
        <v>69</v>
      </c>
      <c r="H164" s="6" t="s">
        <v>67</v>
      </c>
      <c r="I164" s="24" t="s">
        <v>88</v>
      </c>
      <c r="J164" s="462" t="s">
        <v>77</v>
      </c>
      <c r="K164" s="462" t="s">
        <v>907</v>
      </c>
    </row>
    <row r="165" spans="1:11" s="5" customFormat="1" ht="47.25" x14ac:dyDescent="0.25">
      <c r="A165" s="11" t="s">
        <v>925</v>
      </c>
      <c r="B165" s="393" t="s">
        <v>927</v>
      </c>
      <c r="C165" s="32">
        <v>45213315</v>
      </c>
      <c r="D165" s="7">
        <v>6900</v>
      </c>
      <c r="E165" s="7">
        <v>8625</v>
      </c>
      <c r="F165" s="6" t="s">
        <v>63</v>
      </c>
      <c r="G165" s="6" t="s">
        <v>69</v>
      </c>
      <c r="H165" s="6" t="s">
        <v>67</v>
      </c>
      <c r="I165" s="24" t="s">
        <v>88</v>
      </c>
      <c r="J165" s="6" t="s">
        <v>85</v>
      </c>
      <c r="K165" s="6" t="s">
        <v>929</v>
      </c>
    </row>
    <row r="166" spans="1:11" s="5" customFormat="1" ht="47.25" x14ac:dyDescent="0.25">
      <c r="A166" s="11" t="s">
        <v>926</v>
      </c>
      <c r="B166" s="393" t="s">
        <v>928</v>
      </c>
      <c r="C166" s="32">
        <v>45453100</v>
      </c>
      <c r="D166" s="7">
        <v>100000</v>
      </c>
      <c r="E166" s="7">
        <v>125000</v>
      </c>
      <c r="F166" s="6" t="s">
        <v>64</v>
      </c>
      <c r="G166" s="6" t="s">
        <v>69</v>
      </c>
      <c r="H166" s="6" t="s">
        <v>67</v>
      </c>
      <c r="I166" s="24" t="s">
        <v>88</v>
      </c>
      <c r="J166" s="6" t="s">
        <v>85</v>
      </c>
      <c r="K166" s="6" t="s">
        <v>943</v>
      </c>
    </row>
    <row r="167" spans="1:11" s="5" customFormat="1" ht="47.25" x14ac:dyDescent="0.25">
      <c r="A167" s="521" t="s">
        <v>1077</v>
      </c>
      <c r="B167" s="522" t="s">
        <v>1078</v>
      </c>
      <c r="C167" s="524">
        <v>50432000</v>
      </c>
      <c r="D167" s="523">
        <v>154000</v>
      </c>
      <c r="E167" s="523">
        <v>192500</v>
      </c>
      <c r="F167" s="519" t="s">
        <v>284</v>
      </c>
      <c r="G167" s="519" t="s">
        <v>69</v>
      </c>
      <c r="H167" s="519" t="s">
        <v>68</v>
      </c>
      <c r="I167" s="525" t="s">
        <v>88</v>
      </c>
      <c r="J167" s="519" t="s">
        <v>119</v>
      </c>
      <c r="K167" s="519" t="s">
        <v>143</v>
      </c>
    </row>
    <row r="168" spans="1:11" s="5" customFormat="1" ht="47.25" x14ac:dyDescent="0.25">
      <c r="A168" s="521" t="s">
        <v>1082</v>
      </c>
      <c r="B168" s="522" t="s">
        <v>1083</v>
      </c>
      <c r="C168" s="524">
        <v>71242000</v>
      </c>
      <c r="D168" s="523">
        <v>6450</v>
      </c>
      <c r="E168" s="523">
        <v>8062.5</v>
      </c>
      <c r="F168" s="519" t="s">
        <v>63</v>
      </c>
      <c r="G168" s="519" t="s">
        <v>69</v>
      </c>
      <c r="H168" s="519" t="s">
        <v>67</v>
      </c>
      <c r="I168" s="525" t="s">
        <v>88</v>
      </c>
      <c r="J168" s="519" t="s">
        <v>119</v>
      </c>
      <c r="K168" s="519" t="s">
        <v>391</v>
      </c>
    </row>
    <row r="169" spans="1:11" s="5" customFormat="1" ht="47.25" x14ac:dyDescent="0.25">
      <c r="A169" s="506" t="s">
        <v>1105</v>
      </c>
      <c r="B169" s="507" t="s">
        <v>1106</v>
      </c>
      <c r="C169" s="516">
        <v>71242000</v>
      </c>
      <c r="D169" s="546">
        <v>14000</v>
      </c>
      <c r="E169" s="546">
        <v>17500</v>
      </c>
      <c r="F169" s="519" t="s">
        <v>63</v>
      </c>
      <c r="G169" s="519" t="s">
        <v>69</v>
      </c>
      <c r="H169" s="519" t="s">
        <v>67</v>
      </c>
      <c r="I169" s="525" t="s">
        <v>88</v>
      </c>
      <c r="J169" s="511" t="s">
        <v>119</v>
      </c>
      <c r="K169" s="511" t="s">
        <v>1124</v>
      </c>
    </row>
    <row r="170" spans="1:11" s="5" customFormat="1" ht="47.25" x14ac:dyDescent="0.25">
      <c r="A170" s="521" t="s">
        <v>1134</v>
      </c>
      <c r="B170" s="522" t="s">
        <v>1185</v>
      </c>
      <c r="C170" s="524">
        <v>45000000</v>
      </c>
      <c r="D170" s="523">
        <v>52000</v>
      </c>
      <c r="E170" s="523">
        <v>65000</v>
      </c>
      <c r="F170" s="519" t="s">
        <v>63</v>
      </c>
      <c r="G170" s="519" t="s">
        <v>69</v>
      </c>
      <c r="H170" s="519" t="s">
        <v>67</v>
      </c>
      <c r="I170" s="525" t="s">
        <v>88</v>
      </c>
      <c r="J170" s="519" t="s">
        <v>80</v>
      </c>
      <c r="K170" s="519" t="s">
        <v>1135</v>
      </c>
    </row>
    <row r="171" spans="1:11" s="5" customFormat="1" ht="47.25" x14ac:dyDescent="0.25">
      <c r="A171" s="521" t="s">
        <v>1160</v>
      </c>
      <c r="B171" s="522" t="s">
        <v>1163</v>
      </c>
      <c r="C171" s="524">
        <v>79714000</v>
      </c>
      <c r="D171" s="523">
        <v>4000</v>
      </c>
      <c r="E171" s="523">
        <v>5000</v>
      </c>
      <c r="F171" s="519" t="s">
        <v>63</v>
      </c>
      <c r="G171" s="519" t="s">
        <v>69</v>
      </c>
      <c r="H171" s="519" t="s">
        <v>67</v>
      </c>
      <c r="I171" s="525" t="s">
        <v>88</v>
      </c>
      <c r="J171" s="519" t="s">
        <v>80</v>
      </c>
      <c r="K171" s="519" t="s">
        <v>1165</v>
      </c>
    </row>
    <row r="172" spans="1:11" s="5" customFormat="1" ht="47.25" x14ac:dyDescent="0.25">
      <c r="A172" s="521" t="s">
        <v>1161</v>
      </c>
      <c r="B172" s="522" t="s">
        <v>1164</v>
      </c>
      <c r="C172" s="524">
        <v>45112700</v>
      </c>
      <c r="D172" s="523">
        <v>31000</v>
      </c>
      <c r="E172" s="523">
        <v>38750</v>
      </c>
      <c r="F172" s="519" t="s">
        <v>63</v>
      </c>
      <c r="G172" s="519" t="s">
        <v>69</v>
      </c>
      <c r="H172" s="519" t="s">
        <v>67</v>
      </c>
      <c r="I172" s="525" t="s">
        <v>88</v>
      </c>
      <c r="J172" s="519" t="s">
        <v>80</v>
      </c>
      <c r="K172" s="519" t="s">
        <v>1165</v>
      </c>
    </row>
    <row r="173" spans="1:11" s="5" customFormat="1" ht="47.25" x14ac:dyDescent="0.25">
      <c r="A173" s="521" t="s">
        <v>1162</v>
      </c>
      <c r="B173" s="522" t="s">
        <v>1174</v>
      </c>
      <c r="C173" s="524">
        <v>85200000</v>
      </c>
      <c r="D173" s="523">
        <v>4400</v>
      </c>
      <c r="E173" s="523">
        <v>5500</v>
      </c>
      <c r="F173" s="519" t="s">
        <v>63</v>
      </c>
      <c r="G173" s="519" t="s">
        <v>69</v>
      </c>
      <c r="H173" s="519" t="s">
        <v>67</v>
      </c>
      <c r="I173" s="525" t="s">
        <v>88</v>
      </c>
      <c r="J173" s="519" t="s">
        <v>80</v>
      </c>
      <c r="K173" s="519" t="s">
        <v>1166</v>
      </c>
    </row>
    <row r="174" spans="1:11" s="5" customFormat="1" ht="47.25" x14ac:dyDescent="0.25">
      <c r="A174" s="521" t="s">
        <v>1177</v>
      </c>
      <c r="B174" s="522" t="s">
        <v>1178</v>
      </c>
      <c r="C174" s="524">
        <v>45244000</v>
      </c>
      <c r="D174" s="523">
        <v>6900</v>
      </c>
      <c r="E174" s="523">
        <v>8625</v>
      </c>
      <c r="F174" s="519" t="s">
        <v>63</v>
      </c>
      <c r="G174" s="519" t="s">
        <v>69</v>
      </c>
      <c r="H174" s="519" t="s">
        <v>67</v>
      </c>
      <c r="I174" s="525" t="s">
        <v>88</v>
      </c>
      <c r="J174" s="519" t="s">
        <v>80</v>
      </c>
      <c r="K174" s="519" t="s">
        <v>1179</v>
      </c>
    </row>
    <row r="175" spans="1:11" s="5" customFormat="1" ht="47.25" x14ac:dyDescent="0.25">
      <c r="A175" s="521" t="s">
        <v>1182</v>
      </c>
      <c r="B175" s="522" t="s">
        <v>1186</v>
      </c>
      <c r="C175" s="524">
        <v>45230000</v>
      </c>
      <c r="D175" s="523">
        <v>4196.45</v>
      </c>
      <c r="E175" s="523">
        <v>5245.56</v>
      </c>
      <c r="F175" s="519" t="s">
        <v>63</v>
      </c>
      <c r="G175" s="519" t="s">
        <v>69</v>
      </c>
      <c r="H175" s="519" t="s">
        <v>67</v>
      </c>
      <c r="I175" s="525" t="s">
        <v>88</v>
      </c>
      <c r="J175" s="519" t="s">
        <v>119</v>
      </c>
      <c r="K175" s="519" t="s">
        <v>1183</v>
      </c>
    </row>
    <row r="176" spans="1:11" s="5" customFormat="1" ht="47.25" x14ac:dyDescent="0.25">
      <c r="A176" s="521" t="s">
        <v>1188</v>
      </c>
      <c r="B176" s="522" t="s">
        <v>1189</v>
      </c>
      <c r="C176" s="524">
        <v>35125300</v>
      </c>
      <c r="D176" s="523">
        <v>12000</v>
      </c>
      <c r="E176" s="523">
        <v>15000</v>
      </c>
      <c r="F176" s="519" t="s">
        <v>63</v>
      </c>
      <c r="G176" s="519" t="s">
        <v>69</v>
      </c>
      <c r="H176" s="519" t="s">
        <v>67</v>
      </c>
      <c r="I176" s="525" t="s">
        <v>88</v>
      </c>
      <c r="J176" s="519" t="s">
        <v>80</v>
      </c>
      <c r="K176" s="519" t="s">
        <v>1081</v>
      </c>
    </row>
    <row r="177" spans="1:11" s="3" customFormat="1" ht="24" customHeight="1" x14ac:dyDescent="0.25">
      <c r="A177" s="116" t="s">
        <v>13</v>
      </c>
      <c r="B177" s="117"/>
      <c r="C177" s="90"/>
      <c r="D177" s="118">
        <f>SUM(D74:D80,D87:D89,D91:D92,D94,D96:D102,D104:D105,D107:D108,D111:D122,D124,D126:D127,D129,D131,D134,D137:D139,D141,D143,D145:D176)</f>
        <v>14112302.890000001</v>
      </c>
      <c r="E177" s="118">
        <f>SUM(E74:E80,E87:E89,E91:E92,E94,E96:E102,E104:E105,E107:E108,E111:E122,E124,E126:E127,E129,E131,E134,E137:E139,E141,E143,E145:E176)</f>
        <v>16892837.149999999</v>
      </c>
      <c r="F177" s="119"/>
      <c r="G177" s="119"/>
      <c r="H177" s="119"/>
      <c r="I177" s="120"/>
      <c r="J177" s="119"/>
      <c r="K177" s="121"/>
    </row>
    <row r="178" spans="1:11" s="3" customFormat="1" ht="17.25" customHeight="1" x14ac:dyDescent="0.25">
      <c r="A178" s="122"/>
      <c r="B178" s="131"/>
      <c r="C178" s="132"/>
      <c r="D178" s="133"/>
      <c r="E178" s="133"/>
      <c r="F178" s="134"/>
      <c r="G178" s="134"/>
      <c r="H178" s="134"/>
      <c r="I178" s="135"/>
      <c r="J178" s="134"/>
      <c r="K178" s="136"/>
    </row>
    <row r="179" spans="1:11" s="3" customFormat="1" ht="24" customHeight="1" x14ac:dyDescent="0.25">
      <c r="A179" s="618" t="s">
        <v>823</v>
      </c>
      <c r="B179" s="619"/>
      <c r="C179" s="619"/>
      <c r="D179" s="619"/>
      <c r="E179" s="619"/>
      <c r="F179" s="619"/>
      <c r="G179" s="619"/>
      <c r="H179" s="619"/>
      <c r="I179" s="619"/>
      <c r="J179" s="619"/>
      <c r="K179" s="620"/>
    </row>
    <row r="180" spans="1:11" s="3" customFormat="1" ht="47.25" customHeight="1" x14ac:dyDescent="0.25">
      <c r="A180" s="340" t="s">
        <v>825</v>
      </c>
      <c r="B180" s="496" t="s">
        <v>826</v>
      </c>
      <c r="C180" s="31">
        <v>50118110</v>
      </c>
      <c r="D180" s="497">
        <v>4960</v>
      </c>
      <c r="E180" s="497">
        <v>6200</v>
      </c>
      <c r="F180" s="498" t="s">
        <v>63</v>
      </c>
      <c r="G180" s="499" t="s">
        <v>69</v>
      </c>
      <c r="H180" s="498" t="s">
        <v>67</v>
      </c>
      <c r="I180" s="499" t="s">
        <v>88</v>
      </c>
      <c r="J180" s="498" t="s">
        <v>70</v>
      </c>
      <c r="K180" s="498" t="s">
        <v>453</v>
      </c>
    </row>
    <row r="181" spans="1:11" s="3" customFormat="1" ht="24" customHeight="1" x14ac:dyDescent="0.25">
      <c r="A181" s="431" t="s">
        <v>824</v>
      </c>
      <c r="B181" s="432"/>
      <c r="C181" s="432"/>
      <c r="D181" s="433">
        <f>SUM(D180)</f>
        <v>4960</v>
      </c>
      <c r="E181" s="433">
        <f>SUM(E180)</f>
        <v>6200</v>
      </c>
      <c r="F181" s="432"/>
      <c r="G181" s="432"/>
      <c r="H181" s="432"/>
      <c r="I181" s="432"/>
      <c r="J181" s="432"/>
      <c r="K181" s="434"/>
    </row>
    <row r="182" spans="1:11" s="3" customFormat="1" ht="17.25" customHeight="1" x14ac:dyDescent="0.25">
      <c r="A182" s="122"/>
      <c r="B182" s="131"/>
      <c r="C182" s="132"/>
      <c r="D182" s="133"/>
      <c r="E182" s="133"/>
      <c r="F182" s="134"/>
      <c r="G182" s="134"/>
      <c r="H182" s="134"/>
      <c r="I182" s="135"/>
      <c r="J182" s="134"/>
      <c r="K182" s="136"/>
    </row>
    <row r="183" spans="1:11" s="3" customFormat="1" ht="24" customHeight="1" x14ac:dyDescent="0.25">
      <c r="A183" s="59" t="s">
        <v>12</v>
      </c>
      <c r="B183" s="63"/>
      <c r="C183" s="300"/>
      <c r="D183" s="27">
        <f>D71+D177+D181</f>
        <v>16346716.280000001</v>
      </c>
      <c r="E183" s="27">
        <f>E71+E177+E181</f>
        <v>19685853.890000001</v>
      </c>
      <c r="F183" s="64"/>
      <c r="G183" s="64"/>
      <c r="H183" s="64"/>
      <c r="I183" s="65"/>
      <c r="J183" s="64"/>
      <c r="K183" s="130"/>
    </row>
    <row r="184" spans="1:11" s="3" customFormat="1" ht="17.25" customHeight="1" x14ac:dyDescent="0.25">
      <c r="A184" s="122"/>
      <c r="B184" s="131"/>
      <c r="C184" s="132"/>
      <c r="D184" s="133"/>
      <c r="E184" s="133"/>
      <c r="F184" s="134"/>
      <c r="G184" s="134"/>
      <c r="H184" s="134"/>
      <c r="I184" s="135"/>
      <c r="J184" s="134"/>
      <c r="K184" s="136"/>
    </row>
    <row r="185" spans="1:11" s="3" customFormat="1" ht="24" customHeight="1" x14ac:dyDescent="0.25">
      <c r="A185" s="137" t="s">
        <v>11</v>
      </c>
      <c r="B185" s="63"/>
      <c r="C185" s="300"/>
      <c r="D185" s="27"/>
      <c r="E185" s="27"/>
      <c r="F185" s="64"/>
      <c r="G185" s="64"/>
      <c r="H185" s="64"/>
      <c r="I185" s="65"/>
      <c r="J185" s="64"/>
      <c r="K185" s="130"/>
    </row>
    <row r="186" spans="1:11" s="5" customFormat="1" ht="47.25" x14ac:dyDescent="0.25">
      <c r="A186" s="11" t="s">
        <v>174</v>
      </c>
      <c r="B186" s="359" t="s">
        <v>180</v>
      </c>
      <c r="C186" s="150">
        <v>45000000</v>
      </c>
      <c r="D186" s="151">
        <f>SUM(D187:D189)</f>
        <v>5640000</v>
      </c>
      <c r="E186" s="151">
        <f>SUM(E187:E189)</f>
        <v>7050000</v>
      </c>
      <c r="F186" s="138" t="s">
        <v>183</v>
      </c>
      <c r="G186" s="39" t="s">
        <v>117</v>
      </c>
      <c r="H186" s="39" t="s">
        <v>67</v>
      </c>
      <c r="I186" s="139" t="s">
        <v>186</v>
      </c>
      <c r="J186" s="39" t="s">
        <v>184</v>
      </c>
      <c r="K186" s="138" t="s">
        <v>185</v>
      </c>
    </row>
    <row r="187" spans="1:11" s="5" customFormat="1" ht="31.5" customHeight="1" x14ac:dyDescent="0.25">
      <c r="A187" s="11"/>
      <c r="B187" s="371" t="s">
        <v>181</v>
      </c>
      <c r="C187" s="150"/>
      <c r="D187" s="151">
        <v>490000</v>
      </c>
      <c r="E187" s="151">
        <v>612500</v>
      </c>
      <c r="F187" s="138"/>
      <c r="G187" s="39"/>
      <c r="H187" s="39"/>
      <c r="I187" s="139"/>
      <c r="J187" s="39"/>
      <c r="K187" s="138"/>
    </row>
    <row r="188" spans="1:11" s="5" customFormat="1" ht="31.5" customHeight="1" x14ac:dyDescent="0.25">
      <c r="A188" s="11" t="s">
        <v>738</v>
      </c>
      <c r="B188" s="371"/>
      <c r="C188" s="287"/>
      <c r="D188" s="288"/>
      <c r="E188" s="288"/>
      <c r="F188" s="289"/>
      <c r="G188" s="268"/>
      <c r="H188" s="268"/>
      <c r="I188" s="290"/>
      <c r="J188" s="268"/>
      <c r="K188" s="289" t="s">
        <v>194</v>
      </c>
    </row>
    <row r="189" spans="1:11" s="5" customFormat="1" ht="31.5" customHeight="1" x14ac:dyDescent="0.25">
      <c r="A189" s="11"/>
      <c r="B189" s="371" t="s">
        <v>182</v>
      </c>
      <c r="C189" s="150"/>
      <c r="D189" s="151">
        <v>5150000</v>
      </c>
      <c r="E189" s="151">
        <v>6437500</v>
      </c>
      <c r="F189" s="138"/>
      <c r="G189" s="39"/>
      <c r="H189" s="39"/>
      <c r="I189" s="139"/>
      <c r="J189" s="39"/>
      <c r="K189" s="138"/>
    </row>
    <row r="190" spans="1:11" s="5" customFormat="1" ht="31.5" customHeight="1" x14ac:dyDescent="0.25">
      <c r="A190" s="11" t="s">
        <v>738</v>
      </c>
      <c r="B190" s="371"/>
      <c r="C190" s="287"/>
      <c r="D190" s="288"/>
      <c r="E190" s="288"/>
      <c r="F190" s="289"/>
      <c r="G190" s="268"/>
      <c r="H190" s="268"/>
      <c r="I190" s="290"/>
      <c r="J190" s="268"/>
      <c r="K190" s="289" t="s">
        <v>185</v>
      </c>
    </row>
    <row r="191" spans="1:11" s="5" customFormat="1" ht="47.25" x14ac:dyDescent="0.25">
      <c r="A191" s="11" t="s">
        <v>175</v>
      </c>
      <c r="B191" s="357" t="s">
        <v>187</v>
      </c>
      <c r="C191" s="72">
        <v>45000000</v>
      </c>
      <c r="D191" s="73">
        <v>2500000</v>
      </c>
      <c r="E191" s="73">
        <v>3125000</v>
      </c>
      <c r="F191" s="74" t="s">
        <v>64</v>
      </c>
      <c r="G191" s="75" t="s">
        <v>69</v>
      </c>
      <c r="H191" s="75" t="s">
        <v>67</v>
      </c>
      <c r="I191" s="76" t="s">
        <v>186</v>
      </c>
      <c r="J191" s="75" t="s">
        <v>142</v>
      </c>
      <c r="K191" s="74" t="s">
        <v>188</v>
      </c>
    </row>
    <row r="192" spans="1:11" s="5" customFormat="1" ht="31.5" customHeight="1" x14ac:dyDescent="0.25">
      <c r="A192" s="11" t="s">
        <v>176</v>
      </c>
      <c r="B192" s="358" t="s">
        <v>189</v>
      </c>
      <c r="C192" s="30">
        <v>71540000</v>
      </c>
      <c r="D192" s="140">
        <v>80000</v>
      </c>
      <c r="E192" s="140">
        <v>100000</v>
      </c>
      <c r="F192" s="74" t="s">
        <v>64</v>
      </c>
      <c r="G192" s="75" t="s">
        <v>69</v>
      </c>
      <c r="H192" s="75" t="s">
        <v>67</v>
      </c>
      <c r="I192" s="76" t="s">
        <v>186</v>
      </c>
      <c r="J192" s="141" t="s">
        <v>184</v>
      </c>
      <c r="K192" s="114" t="s">
        <v>190</v>
      </c>
    </row>
    <row r="193" spans="1:11" s="5" customFormat="1" ht="63" x14ac:dyDescent="0.25">
      <c r="A193" s="169" t="s">
        <v>177</v>
      </c>
      <c r="B193" s="358" t="s">
        <v>191</v>
      </c>
      <c r="C193" s="30">
        <v>71247000</v>
      </c>
      <c r="D193" s="140">
        <f>SUM(D194:D196)</f>
        <v>168000</v>
      </c>
      <c r="E193" s="140">
        <f>SUM(E194:E196)</f>
        <v>210000</v>
      </c>
      <c r="F193" s="74" t="s">
        <v>64</v>
      </c>
      <c r="G193" s="75" t="s">
        <v>117</v>
      </c>
      <c r="H193" s="75" t="s">
        <v>67</v>
      </c>
      <c r="I193" s="76" t="s">
        <v>186</v>
      </c>
      <c r="J193" s="141" t="s">
        <v>119</v>
      </c>
      <c r="K193" s="114" t="s">
        <v>185</v>
      </c>
    </row>
    <row r="194" spans="1:11" s="5" customFormat="1" ht="31.5" customHeight="1" x14ac:dyDescent="0.25">
      <c r="A194" s="169"/>
      <c r="B194" s="358" t="s">
        <v>181</v>
      </c>
      <c r="C194" s="220"/>
      <c r="D194" s="221">
        <v>16000</v>
      </c>
      <c r="E194" s="221">
        <v>20000</v>
      </c>
      <c r="F194" s="222"/>
      <c r="G194" s="223"/>
      <c r="H194" s="223"/>
      <c r="I194" s="224"/>
      <c r="J194" s="223"/>
      <c r="K194" s="222"/>
    </row>
    <row r="195" spans="1:11" s="5" customFormat="1" ht="31.5" customHeight="1" x14ac:dyDescent="0.25">
      <c r="A195" s="169" t="s">
        <v>738</v>
      </c>
      <c r="B195" s="358"/>
      <c r="C195" s="220"/>
      <c r="D195" s="221"/>
      <c r="E195" s="221"/>
      <c r="F195" s="222"/>
      <c r="G195" s="223"/>
      <c r="H195" s="223"/>
      <c r="I195" s="224"/>
      <c r="J195" s="223"/>
      <c r="K195" s="222" t="s">
        <v>194</v>
      </c>
    </row>
    <row r="196" spans="1:11" s="5" customFormat="1" ht="31.5" customHeight="1" x14ac:dyDescent="0.25">
      <c r="A196" s="169"/>
      <c r="B196" s="358" t="s">
        <v>182</v>
      </c>
      <c r="C196" s="220"/>
      <c r="D196" s="221">
        <v>152000</v>
      </c>
      <c r="E196" s="221">
        <v>190000</v>
      </c>
      <c r="F196" s="222"/>
      <c r="G196" s="223"/>
      <c r="H196" s="223"/>
      <c r="I196" s="224"/>
      <c r="J196" s="223"/>
      <c r="K196" s="222"/>
    </row>
    <row r="197" spans="1:11" s="5" customFormat="1" ht="31.5" customHeight="1" x14ac:dyDescent="0.25">
      <c r="A197" s="169" t="s">
        <v>738</v>
      </c>
      <c r="B197" s="358"/>
      <c r="C197" s="220"/>
      <c r="D197" s="221"/>
      <c r="E197" s="221"/>
      <c r="F197" s="222"/>
      <c r="G197" s="223"/>
      <c r="H197" s="223"/>
      <c r="I197" s="224"/>
      <c r="J197" s="223"/>
      <c r="K197" s="222" t="s">
        <v>185</v>
      </c>
    </row>
    <row r="198" spans="1:11" s="5" customFormat="1" ht="47.25" x14ac:dyDescent="0.25">
      <c r="A198" s="169" t="s">
        <v>178</v>
      </c>
      <c r="B198" s="358" t="s">
        <v>192</v>
      </c>
      <c r="C198" s="30">
        <v>71247000</v>
      </c>
      <c r="D198" s="140">
        <v>6000</v>
      </c>
      <c r="E198" s="140">
        <v>7500</v>
      </c>
      <c r="F198" s="114" t="s">
        <v>63</v>
      </c>
      <c r="G198" s="141" t="s">
        <v>69</v>
      </c>
      <c r="H198" s="141" t="s">
        <v>67</v>
      </c>
      <c r="I198" s="142" t="s">
        <v>186</v>
      </c>
      <c r="J198" s="141" t="s">
        <v>119</v>
      </c>
      <c r="K198" s="114" t="s">
        <v>194</v>
      </c>
    </row>
    <row r="199" spans="1:11" s="5" customFormat="1" ht="47.25" x14ac:dyDescent="0.25">
      <c r="A199" s="169" t="s">
        <v>179</v>
      </c>
      <c r="B199" s="358" t="s">
        <v>193</v>
      </c>
      <c r="C199" s="30">
        <v>71247000</v>
      </c>
      <c r="D199" s="140">
        <v>15000</v>
      </c>
      <c r="E199" s="140">
        <v>18750</v>
      </c>
      <c r="F199" s="114" t="s">
        <v>63</v>
      </c>
      <c r="G199" s="141" t="s">
        <v>69</v>
      </c>
      <c r="H199" s="141" t="s">
        <v>67</v>
      </c>
      <c r="I199" s="142" t="s">
        <v>186</v>
      </c>
      <c r="J199" s="141" t="s">
        <v>119</v>
      </c>
      <c r="K199" s="114" t="s">
        <v>185</v>
      </c>
    </row>
    <row r="200" spans="1:11" s="5" customFormat="1" ht="31.5" customHeight="1" x14ac:dyDescent="0.25">
      <c r="A200" s="169" t="s">
        <v>326</v>
      </c>
      <c r="B200" s="449" t="s">
        <v>327</v>
      </c>
      <c r="C200" s="30">
        <v>30230000</v>
      </c>
      <c r="D200" s="140">
        <f>SUM(D202:D205)</f>
        <v>550800</v>
      </c>
      <c r="E200" s="140">
        <f>SUM(E202:E205)</f>
        <v>688500</v>
      </c>
      <c r="F200" s="114" t="s">
        <v>183</v>
      </c>
      <c r="G200" s="141" t="s">
        <v>117</v>
      </c>
      <c r="H200" s="141" t="s">
        <v>67</v>
      </c>
      <c r="I200" s="142" t="s">
        <v>88</v>
      </c>
      <c r="J200" s="141" t="s">
        <v>70</v>
      </c>
      <c r="K200" s="114" t="s">
        <v>331</v>
      </c>
    </row>
    <row r="201" spans="1:11" s="5" customFormat="1" ht="31.5" customHeight="1" x14ac:dyDescent="0.25">
      <c r="A201" s="169" t="s">
        <v>822</v>
      </c>
      <c r="B201" s="494" t="s">
        <v>989</v>
      </c>
      <c r="C201" s="220"/>
      <c r="D201" s="221"/>
      <c r="E201" s="221"/>
      <c r="F201" s="222"/>
      <c r="G201" s="223"/>
      <c r="H201" s="223"/>
      <c r="I201" s="224"/>
      <c r="J201" s="223"/>
      <c r="K201" s="222"/>
    </row>
    <row r="202" spans="1:11" s="5" customFormat="1" ht="31.5" customHeight="1" x14ac:dyDescent="0.25">
      <c r="A202" s="11"/>
      <c r="B202" s="379" t="s">
        <v>328</v>
      </c>
      <c r="C202" s="30"/>
      <c r="D202" s="14">
        <v>272082</v>
      </c>
      <c r="E202" s="14">
        <v>340102.5</v>
      </c>
      <c r="F202" s="13"/>
      <c r="G202" s="10"/>
      <c r="H202" s="10"/>
      <c r="I202" s="58"/>
      <c r="J202" s="10"/>
      <c r="K202" s="13"/>
    </row>
    <row r="203" spans="1:11" s="5" customFormat="1" ht="31.5" customHeight="1" x14ac:dyDescent="0.25">
      <c r="A203" s="11" t="s">
        <v>822</v>
      </c>
      <c r="B203" s="493" t="s">
        <v>990</v>
      </c>
      <c r="C203" s="220"/>
      <c r="D203" s="253"/>
      <c r="E203" s="253"/>
      <c r="F203" s="237"/>
      <c r="G203" s="238"/>
      <c r="H203" s="238"/>
      <c r="I203" s="239"/>
      <c r="J203" s="238"/>
      <c r="K203" s="237"/>
    </row>
    <row r="204" spans="1:11" s="5" customFormat="1" ht="31.5" customHeight="1" x14ac:dyDescent="0.25">
      <c r="A204" s="11"/>
      <c r="B204" s="357" t="s">
        <v>329</v>
      </c>
      <c r="C204" s="30"/>
      <c r="D204" s="14">
        <v>87598</v>
      </c>
      <c r="E204" s="14">
        <v>109497.5</v>
      </c>
      <c r="F204" s="13"/>
      <c r="G204" s="10"/>
      <c r="H204" s="10"/>
      <c r="I204" s="58"/>
      <c r="J204" s="10"/>
      <c r="K204" s="13"/>
    </row>
    <row r="205" spans="1:11" s="5" customFormat="1" ht="31.5" customHeight="1" x14ac:dyDescent="0.25">
      <c r="A205" s="11"/>
      <c r="B205" s="357" t="s">
        <v>330</v>
      </c>
      <c r="C205" s="30"/>
      <c r="D205" s="14">
        <v>191120</v>
      </c>
      <c r="E205" s="14">
        <v>238900</v>
      </c>
      <c r="F205" s="13"/>
      <c r="G205" s="10"/>
      <c r="H205" s="10"/>
      <c r="I205" s="58"/>
      <c r="J205" s="10"/>
      <c r="K205" s="13"/>
    </row>
    <row r="206" spans="1:11" s="5" customFormat="1" ht="47.25" x14ac:dyDescent="0.25">
      <c r="A206" s="11" t="s">
        <v>332</v>
      </c>
      <c r="B206" s="379" t="s">
        <v>333</v>
      </c>
      <c r="C206" s="30">
        <v>80510000</v>
      </c>
      <c r="D206" s="14">
        <f>SUM(D208:D216)</f>
        <v>70000</v>
      </c>
      <c r="E206" s="14">
        <f>SUM(E208:E216)</f>
        <v>87500</v>
      </c>
      <c r="F206" s="13" t="s">
        <v>64</v>
      </c>
      <c r="G206" s="10" t="s">
        <v>117</v>
      </c>
      <c r="H206" s="10" t="s">
        <v>67</v>
      </c>
      <c r="I206" s="58" t="s">
        <v>88</v>
      </c>
      <c r="J206" s="284" t="s">
        <v>83</v>
      </c>
      <c r="K206" s="285" t="s">
        <v>338</v>
      </c>
    </row>
    <row r="207" spans="1:11" s="5" customFormat="1" ht="47.25" x14ac:dyDescent="0.25">
      <c r="A207" s="11" t="s">
        <v>822</v>
      </c>
      <c r="B207" s="493" t="s">
        <v>992</v>
      </c>
      <c r="C207" s="220"/>
      <c r="D207" s="253"/>
      <c r="E207" s="253"/>
      <c r="F207" s="237"/>
      <c r="G207" s="238"/>
      <c r="H207" s="238"/>
      <c r="I207" s="239"/>
      <c r="J207" s="238" t="s">
        <v>119</v>
      </c>
      <c r="K207" s="237" t="s">
        <v>981</v>
      </c>
    </row>
    <row r="208" spans="1:11" s="5" customFormat="1" ht="31.5" customHeight="1" x14ac:dyDescent="0.25">
      <c r="A208" s="11"/>
      <c r="B208" s="379" t="s">
        <v>334</v>
      </c>
      <c r="C208" s="30"/>
      <c r="D208" s="14">
        <v>2800</v>
      </c>
      <c r="E208" s="14">
        <v>3500</v>
      </c>
      <c r="F208" s="13"/>
      <c r="G208" s="10"/>
      <c r="H208" s="10"/>
      <c r="I208" s="58"/>
      <c r="J208" s="10"/>
      <c r="K208" s="13"/>
    </row>
    <row r="209" spans="1:11" s="5" customFormat="1" ht="31.5" customHeight="1" x14ac:dyDescent="0.25">
      <c r="A209" s="11" t="s">
        <v>822</v>
      </c>
      <c r="B209" s="493" t="s">
        <v>979</v>
      </c>
      <c r="C209" s="220"/>
      <c r="D209" s="253"/>
      <c r="E209" s="253"/>
      <c r="F209" s="237"/>
      <c r="G209" s="238"/>
      <c r="H209" s="238"/>
      <c r="I209" s="239"/>
      <c r="J209" s="238"/>
      <c r="K209" s="237"/>
    </row>
    <row r="210" spans="1:11" s="5" customFormat="1" ht="31.5" customHeight="1" x14ac:dyDescent="0.25">
      <c r="A210" s="11"/>
      <c r="B210" s="379" t="s">
        <v>335</v>
      </c>
      <c r="C210" s="30"/>
      <c r="D210" s="14">
        <v>32000</v>
      </c>
      <c r="E210" s="14">
        <v>40000</v>
      </c>
      <c r="F210" s="13"/>
      <c r="G210" s="10"/>
      <c r="H210" s="10"/>
      <c r="I210" s="58"/>
      <c r="J210" s="10"/>
      <c r="K210" s="13"/>
    </row>
    <row r="211" spans="1:11" s="5" customFormat="1" ht="31.5" customHeight="1" x14ac:dyDescent="0.25">
      <c r="A211" s="11" t="s">
        <v>822</v>
      </c>
      <c r="B211" s="493" t="s">
        <v>980</v>
      </c>
      <c r="C211" s="220"/>
      <c r="D211" s="253"/>
      <c r="E211" s="253"/>
      <c r="F211" s="237"/>
      <c r="G211" s="238"/>
      <c r="H211" s="238"/>
      <c r="I211" s="239"/>
      <c r="J211" s="238"/>
      <c r="K211" s="237"/>
    </row>
    <row r="212" spans="1:11" s="5" customFormat="1" ht="31.5" customHeight="1" x14ac:dyDescent="0.25">
      <c r="A212" s="11"/>
      <c r="B212" s="379" t="s">
        <v>470</v>
      </c>
      <c r="C212" s="30"/>
      <c r="D212" s="14">
        <v>11600</v>
      </c>
      <c r="E212" s="14">
        <v>14500</v>
      </c>
      <c r="F212" s="13"/>
      <c r="G212" s="10"/>
      <c r="H212" s="10"/>
      <c r="I212" s="58"/>
      <c r="J212" s="10"/>
      <c r="K212" s="13"/>
    </row>
    <row r="213" spans="1:11" s="5" customFormat="1" ht="31.5" customHeight="1" x14ac:dyDescent="0.25">
      <c r="A213" s="11" t="s">
        <v>822</v>
      </c>
      <c r="B213" s="493" t="s">
        <v>982</v>
      </c>
      <c r="C213" s="220"/>
      <c r="D213" s="253"/>
      <c r="E213" s="253"/>
      <c r="F213" s="237"/>
      <c r="G213" s="238"/>
      <c r="H213" s="238"/>
      <c r="I213" s="239"/>
      <c r="J213" s="238"/>
      <c r="K213" s="237"/>
    </row>
    <row r="214" spans="1:11" s="5" customFormat="1" ht="31.5" customHeight="1" x14ac:dyDescent="0.25">
      <c r="A214" s="11"/>
      <c r="B214" s="379" t="s">
        <v>336</v>
      </c>
      <c r="C214" s="30"/>
      <c r="D214" s="14">
        <v>16800</v>
      </c>
      <c r="E214" s="14">
        <v>21000</v>
      </c>
      <c r="F214" s="13"/>
      <c r="G214" s="10"/>
      <c r="H214" s="10"/>
      <c r="I214" s="58"/>
      <c r="J214" s="10"/>
      <c r="K214" s="13"/>
    </row>
    <row r="215" spans="1:11" s="5" customFormat="1" ht="31.5" customHeight="1" x14ac:dyDescent="0.25">
      <c r="A215" s="11" t="s">
        <v>822</v>
      </c>
      <c r="B215" s="493" t="s">
        <v>983</v>
      </c>
      <c r="C215" s="220"/>
      <c r="D215" s="253"/>
      <c r="E215" s="253"/>
      <c r="F215" s="237"/>
      <c r="G215" s="238"/>
      <c r="H215" s="238"/>
      <c r="I215" s="239"/>
      <c r="J215" s="238"/>
      <c r="K215" s="237"/>
    </row>
    <row r="216" spans="1:11" s="5" customFormat="1" ht="31.5" customHeight="1" x14ac:dyDescent="0.25">
      <c r="A216" s="11"/>
      <c r="B216" s="379" t="s">
        <v>337</v>
      </c>
      <c r="C216" s="30"/>
      <c r="D216" s="14">
        <v>6800</v>
      </c>
      <c r="E216" s="14">
        <v>8500</v>
      </c>
      <c r="F216" s="13"/>
      <c r="G216" s="10"/>
      <c r="H216" s="10"/>
      <c r="I216" s="58"/>
      <c r="J216" s="10"/>
      <c r="K216" s="13"/>
    </row>
    <row r="217" spans="1:11" s="5" customFormat="1" ht="31.5" customHeight="1" x14ac:dyDescent="0.25">
      <c r="A217" s="11" t="s">
        <v>822</v>
      </c>
      <c r="B217" s="493" t="s">
        <v>984</v>
      </c>
      <c r="C217" s="220"/>
      <c r="D217" s="253"/>
      <c r="E217" s="253"/>
      <c r="F217" s="237"/>
      <c r="G217" s="238"/>
      <c r="H217" s="238"/>
      <c r="I217" s="239"/>
      <c r="J217" s="238"/>
      <c r="K217" s="237"/>
    </row>
    <row r="218" spans="1:11" s="5" customFormat="1" ht="31.5" customHeight="1" x14ac:dyDescent="0.25">
      <c r="A218" s="11" t="s">
        <v>339</v>
      </c>
      <c r="B218" s="357" t="s">
        <v>340</v>
      </c>
      <c r="C218" s="30">
        <v>79212300</v>
      </c>
      <c r="D218" s="14">
        <v>13272</v>
      </c>
      <c r="E218" s="14">
        <v>16590</v>
      </c>
      <c r="F218" s="13" t="s">
        <v>63</v>
      </c>
      <c r="G218" s="10" t="s">
        <v>69</v>
      </c>
      <c r="H218" s="10" t="s">
        <v>67</v>
      </c>
      <c r="I218" s="58" t="s">
        <v>88</v>
      </c>
      <c r="J218" s="10" t="s">
        <v>85</v>
      </c>
      <c r="K218" s="13" t="s">
        <v>341</v>
      </c>
    </row>
    <row r="219" spans="1:11" s="9" customFormat="1" ht="31.5" customHeight="1" x14ac:dyDescent="0.25">
      <c r="A219" s="11" t="s">
        <v>408</v>
      </c>
      <c r="B219" s="368" t="s">
        <v>409</v>
      </c>
      <c r="C219" s="34">
        <v>90721100</v>
      </c>
      <c r="D219" s="321">
        <v>16000</v>
      </c>
      <c r="E219" s="321">
        <v>20000</v>
      </c>
      <c r="F219" s="36" t="s">
        <v>63</v>
      </c>
      <c r="G219" s="20" t="s">
        <v>69</v>
      </c>
      <c r="H219" s="20" t="s">
        <v>67</v>
      </c>
      <c r="I219" s="23" t="s">
        <v>88</v>
      </c>
      <c r="J219" s="308" t="s">
        <v>70</v>
      </c>
      <c r="K219" s="255" t="s">
        <v>410</v>
      </c>
    </row>
    <row r="220" spans="1:11" s="9" customFormat="1" ht="31.5" customHeight="1" x14ac:dyDescent="0.25">
      <c r="A220" s="11" t="s">
        <v>501</v>
      </c>
      <c r="B220" s="354" t="s">
        <v>652</v>
      </c>
      <c r="C220" s="32"/>
      <c r="D220" s="7">
        <v>6999.99</v>
      </c>
      <c r="E220" s="7">
        <v>8749.99</v>
      </c>
      <c r="F220" s="6"/>
      <c r="G220" s="6"/>
      <c r="H220" s="6"/>
      <c r="I220" s="24"/>
      <c r="J220" s="6" t="s">
        <v>83</v>
      </c>
      <c r="K220" s="6" t="s">
        <v>653</v>
      </c>
    </row>
    <row r="221" spans="1:11" s="9" customFormat="1" ht="47.25" x14ac:dyDescent="0.25">
      <c r="A221" s="11" t="s">
        <v>538</v>
      </c>
      <c r="B221" s="369" t="s">
        <v>537</v>
      </c>
      <c r="C221" s="348">
        <v>72000000</v>
      </c>
      <c r="D221" s="38">
        <v>6000</v>
      </c>
      <c r="E221" s="38">
        <v>6000</v>
      </c>
      <c r="F221" s="61" t="s">
        <v>63</v>
      </c>
      <c r="G221" s="21" t="s">
        <v>69</v>
      </c>
      <c r="H221" s="21" t="s">
        <v>67</v>
      </c>
      <c r="I221" s="25" t="s">
        <v>88</v>
      </c>
      <c r="J221" s="22" t="s">
        <v>75</v>
      </c>
      <c r="K221" s="22" t="s">
        <v>539</v>
      </c>
    </row>
    <row r="222" spans="1:11" s="9" customFormat="1" ht="47.25" x14ac:dyDescent="0.25">
      <c r="A222" s="11" t="s">
        <v>614</v>
      </c>
      <c r="B222" s="354" t="s">
        <v>617</v>
      </c>
      <c r="C222" s="184">
        <v>39150000</v>
      </c>
      <c r="D222" s="7">
        <f>SUM(D223:D224)</f>
        <v>194500</v>
      </c>
      <c r="E222" s="7">
        <f>SUM(E223:E224)</f>
        <v>243125</v>
      </c>
      <c r="F222" s="6" t="s">
        <v>183</v>
      </c>
      <c r="G222" s="20" t="s">
        <v>117</v>
      </c>
      <c r="H222" s="20" t="s">
        <v>67</v>
      </c>
      <c r="I222" s="23" t="s">
        <v>88</v>
      </c>
      <c r="J222" s="6" t="s">
        <v>83</v>
      </c>
      <c r="K222" s="6" t="s">
        <v>618</v>
      </c>
    </row>
    <row r="223" spans="1:11" s="9" customFormat="1" ht="31.5" customHeight="1" x14ac:dyDescent="0.25">
      <c r="A223" s="11"/>
      <c r="B223" s="354" t="s">
        <v>615</v>
      </c>
      <c r="C223" s="32">
        <v>39150000</v>
      </c>
      <c r="D223" s="7">
        <v>188000</v>
      </c>
      <c r="E223" s="7">
        <v>235000</v>
      </c>
      <c r="F223" s="6"/>
      <c r="G223" s="6"/>
      <c r="H223" s="6"/>
      <c r="I223" s="24"/>
      <c r="J223" s="6"/>
      <c r="K223" s="6"/>
    </row>
    <row r="224" spans="1:11" s="9" customFormat="1" ht="31.5" customHeight="1" x14ac:dyDescent="0.25">
      <c r="A224" s="11"/>
      <c r="B224" s="354" t="s">
        <v>616</v>
      </c>
      <c r="C224" s="32">
        <v>39141000</v>
      </c>
      <c r="D224" s="7">
        <v>6500</v>
      </c>
      <c r="E224" s="7">
        <v>8125</v>
      </c>
      <c r="F224" s="6"/>
      <c r="G224" s="6"/>
      <c r="H224" s="6"/>
      <c r="I224" s="24"/>
      <c r="J224" s="6"/>
      <c r="K224" s="6"/>
    </row>
    <row r="225" spans="1:11" s="9" customFormat="1" ht="78.75" x14ac:dyDescent="0.25">
      <c r="A225" s="11" t="s">
        <v>718</v>
      </c>
      <c r="B225" s="489" t="s">
        <v>762</v>
      </c>
      <c r="C225" s="32">
        <v>35120000</v>
      </c>
      <c r="D225" s="87">
        <f>SUM(D227:D228)</f>
        <v>26997</v>
      </c>
      <c r="E225" s="87">
        <f>SUM(E227:E228)</f>
        <v>33746.25</v>
      </c>
      <c r="F225" s="6" t="s">
        <v>64</v>
      </c>
      <c r="G225" s="6" t="s">
        <v>117</v>
      </c>
      <c r="H225" s="6" t="s">
        <v>67</v>
      </c>
      <c r="I225" s="24" t="s">
        <v>88</v>
      </c>
      <c r="J225" s="6" t="s">
        <v>83</v>
      </c>
      <c r="K225" s="6" t="s">
        <v>719</v>
      </c>
    </row>
    <row r="226" spans="1:11" s="9" customFormat="1" ht="78.75" x14ac:dyDescent="0.25">
      <c r="A226" s="11" t="s">
        <v>822</v>
      </c>
      <c r="B226" s="403" t="s">
        <v>991</v>
      </c>
      <c r="C226" s="32"/>
      <c r="D226" s="87"/>
      <c r="E226" s="87"/>
      <c r="F226" s="6"/>
      <c r="G226" s="6"/>
      <c r="H226" s="6"/>
      <c r="I226" s="24"/>
      <c r="J226" s="6"/>
      <c r="K226" s="6"/>
    </row>
    <row r="227" spans="1:11" s="9" customFormat="1" ht="31.5" customHeight="1" x14ac:dyDescent="0.25">
      <c r="A227" s="11"/>
      <c r="B227" s="403" t="s">
        <v>763</v>
      </c>
      <c r="C227" s="32">
        <v>32522000</v>
      </c>
      <c r="D227" s="87">
        <v>2130</v>
      </c>
      <c r="E227" s="87">
        <v>2662.5</v>
      </c>
      <c r="F227" s="6"/>
      <c r="G227" s="6"/>
      <c r="H227" s="6"/>
      <c r="I227" s="24"/>
      <c r="J227" s="6"/>
      <c r="K227" s="6" t="s">
        <v>765</v>
      </c>
    </row>
    <row r="228" spans="1:11" s="9" customFormat="1" ht="31.5" customHeight="1" x14ac:dyDescent="0.25">
      <c r="A228" s="11"/>
      <c r="B228" s="403" t="s">
        <v>764</v>
      </c>
      <c r="C228" s="32">
        <v>35120000</v>
      </c>
      <c r="D228" s="87">
        <v>24867</v>
      </c>
      <c r="E228" s="87">
        <v>31083.75</v>
      </c>
      <c r="F228" s="6"/>
      <c r="G228" s="6"/>
      <c r="H228" s="6"/>
      <c r="I228" s="24"/>
      <c r="J228" s="6"/>
      <c r="K228" s="6" t="s">
        <v>719</v>
      </c>
    </row>
    <row r="229" spans="1:11" s="9" customFormat="1" ht="47.25" x14ac:dyDescent="0.25">
      <c r="A229" s="11" t="s">
        <v>723</v>
      </c>
      <c r="B229" s="467" t="s">
        <v>724</v>
      </c>
      <c r="C229" s="32">
        <v>45453100</v>
      </c>
      <c r="D229" s="7">
        <v>4800</v>
      </c>
      <c r="E229" s="7">
        <v>4800</v>
      </c>
      <c r="F229" s="6" t="s">
        <v>63</v>
      </c>
      <c r="G229" s="6" t="s">
        <v>69</v>
      </c>
      <c r="H229" s="6" t="s">
        <v>67</v>
      </c>
      <c r="I229" s="24" t="s">
        <v>88</v>
      </c>
      <c r="J229" s="6" t="s">
        <v>72</v>
      </c>
      <c r="K229" s="6" t="s">
        <v>725</v>
      </c>
    </row>
    <row r="230" spans="1:11" s="9" customFormat="1" ht="31.5" x14ac:dyDescent="0.25">
      <c r="A230" s="11" t="s">
        <v>822</v>
      </c>
      <c r="B230" s="393" t="s">
        <v>995</v>
      </c>
      <c r="C230" s="32"/>
      <c r="D230" s="7"/>
      <c r="E230" s="7"/>
      <c r="F230" s="6"/>
      <c r="G230" s="6"/>
      <c r="H230" s="6"/>
      <c r="I230" s="24"/>
      <c r="J230" s="6"/>
      <c r="K230" s="6"/>
    </row>
    <row r="231" spans="1:11" s="9" customFormat="1" ht="47.25" x14ac:dyDescent="0.25">
      <c r="A231" s="11" t="s">
        <v>889</v>
      </c>
      <c r="B231" s="393" t="s">
        <v>890</v>
      </c>
      <c r="C231" s="32">
        <v>79411100</v>
      </c>
      <c r="D231" s="7">
        <v>3450</v>
      </c>
      <c r="E231" s="7">
        <v>3450</v>
      </c>
      <c r="F231" s="6" t="s">
        <v>63</v>
      </c>
      <c r="G231" s="6" t="s">
        <v>69</v>
      </c>
      <c r="H231" s="6" t="s">
        <v>67</v>
      </c>
      <c r="I231" s="24" t="s">
        <v>88</v>
      </c>
      <c r="J231" s="6" t="s">
        <v>70</v>
      </c>
      <c r="K231" s="6" t="s">
        <v>891</v>
      </c>
    </row>
    <row r="232" spans="1:11" s="9" customFormat="1" ht="47.25" x14ac:dyDescent="0.25">
      <c r="A232" s="11" t="s">
        <v>930</v>
      </c>
      <c r="B232" s="393" t="s">
        <v>932</v>
      </c>
      <c r="C232" s="32">
        <v>45311000</v>
      </c>
      <c r="D232" s="7">
        <v>2822.89</v>
      </c>
      <c r="E232" s="7">
        <v>3528.61</v>
      </c>
      <c r="F232" s="6" t="s">
        <v>63</v>
      </c>
      <c r="G232" s="6" t="s">
        <v>69</v>
      </c>
      <c r="H232" s="6" t="s">
        <v>67</v>
      </c>
      <c r="I232" s="24" t="s">
        <v>88</v>
      </c>
      <c r="J232" s="6" t="s">
        <v>85</v>
      </c>
      <c r="K232" s="6" t="s">
        <v>934</v>
      </c>
    </row>
    <row r="233" spans="1:11" s="9" customFormat="1" ht="47.25" x14ac:dyDescent="0.25">
      <c r="A233" s="11" t="s">
        <v>931</v>
      </c>
      <c r="B233" s="393" t="s">
        <v>933</v>
      </c>
      <c r="C233" s="32">
        <v>79411100</v>
      </c>
      <c r="D233" s="7">
        <v>4800</v>
      </c>
      <c r="E233" s="7">
        <v>4800</v>
      </c>
      <c r="F233" s="6" t="s">
        <v>63</v>
      </c>
      <c r="G233" s="6" t="s">
        <v>69</v>
      </c>
      <c r="H233" s="6" t="s">
        <v>67</v>
      </c>
      <c r="I233" s="24" t="s">
        <v>88</v>
      </c>
      <c r="J233" s="6" t="s">
        <v>121</v>
      </c>
      <c r="K233" s="6" t="s">
        <v>935</v>
      </c>
    </row>
    <row r="234" spans="1:11" s="9" customFormat="1" ht="47.25" x14ac:dyDescent="0.25">
      <c r="A234" s="521" t="s">
        <v>1015</v>
      </c>
      <c r="B234" s="522" t="s">
        <v>1016</v>
      </c>
      <c r="C234" s="524">
        <v>79952000</v>
      </c>
      <c r="D234" s="523">
        <v>2850</v>
      </c>
      <c r="E234" s="523">
        <v>2850</v>
      </c>
      <c r="F234" s="519" t="s">
        <v>63</v>
      </c>
      <c r="G234" s="519" t="s">
        <v>69</v>
      </c>
      <c r="H234" s="519" t="s">
        <v>67</v>
      </c>
      <c r="I234" s="525" t="s">
        <v>88</v>
      </c>
      <c r="J234" s="519" t="s">
        <v>184</v>
      </c>
      <c r="K234" s="519" t="s">
        <v>1017</v>
      </c>
    </row>
    <row r="235" spans="1:11" s="9" customFormat="1" ht="47.25" x14ac:dyDescent="0.25">
      <c r="A235" s="521" t="s">
        <v>1079</v>
      </c>
      <c r="B235" s="522" t="s">
        <v>1080</v>
      </c>
      <c r="C235" s="524">
        <v>39515000</v>
      </c>
      <c r="D235" s="523">
        <v>23600</v>
      </c>
      <c r="E235" s="523">
        <v>29500</v>
      </c>
      <c r="F235" s="519" t="s">
        <v>63</v>
      </c>
      <c r="G235" s="519" t="s">
        <v>69</v>
      </c>
      <c r="H235" s="519" t="s">
        <v>67</v>
      </c>
      <c r="I235" s="525" t="s">
        <v>88</v>
      </c>
      <c r="J235" s="519" t="s">
        <v>80</v>
      </c>
      <c r="K235" s="519" t="s">
        <v>1081</v>
      </c>
    </row>
    <row r="236" spans="1:11" s="9" customFormat="1" ht="47.25" x14ac:dyDescent="0.25">
      <c r="A236" s="521" t="s">
        <v>1084</v>
      </c>
      <c r="B236" s="522" t="s">
        <v>1085</v>
      </c>
      <c r="C236" s="524">
        <v>45421160</v>
      </c>
      <c r="D236" s="523">
        <v>5700</v>
      </c>
      <c r="E236" s="523">
        <v>7125</v>
      </c>
      <c r="F236" s="519" t="s">
        <v>63</v>
      </c>
      <c r="G236" s="519" t="s">
        <v>69</v>
      </c>
      <c r="H236" s="519" t="s">
        <v>67</v>
      </c>
      <c r="I236" s="525" t="s">
        <v>88</v>
      </c>
      <c r="J236" s="519" t="s">
        <v>119</v>
      </c>
      <c r="K236" s="519" t="s">
        <v>1086</v>
      </c>
    </row>
    <row r="237" spans="1:11" s="3" customFormat="1" ht="24" customHeight="1" x14ac:dyDescent="0.25">
      <c r="A237" s="137" t="s">
        <v>10</v>
      </c>
      <c r="B237" s="63"/>
      <c r="C237" s="300"/>
      <c r="D237" s="27">
        <f>SUM(D186,D191:D193,D198:D200,D206,D218,D220:D222,D225,D229:D236)</f>
        <v>9325591.8800000008</v>
      </c>
      <c r="E237" s="27">
        <f>SUM(E186,E191:E193,E198:E200,E206,E218,E220:E222,E225,E229:E236)</f>
        <v>11651514.85</v>
      </c>
      <c r="F237" s="64"/>
      <c r="G237" s="64"/>
      <c r="H237" s="64"/>
      <c r="I237" s="65"/>
      <c r="J237" s="64"/>
      <c r="K237" s="130"/>
    </row>
    <row r="238" spans="1:11" s="3" customFormat="1" ht="17.25" customHeight="1" x14ac:dyDescent="0.25">
      <c r="A238" s="143"/>
      <c r="B238" s="144"/>
      <c r="C238" s="145"/>
      <c r="D238" s="146"/>
      <c r="E238" s="146"/>
      <c r="F238" s="147"/>
      <c r="G238" s="147"/>
      <c r="H238" s="147"/>
      <c r="I238" s="148"/>
      <c r="J238" s="147"/>
      <c r="K238" s="149"/>
    </row>
    <row r="239" spans="1:11" s="3" customFormat="1" ht="24" customHeight="1" x14ac:dyDescent="0.25">
      <c r="A239" s="137" t="s">
        <v>32</v>
      </c>
      <c r="B239" s="63"/>
      <c r="C239" s="300"/>
      <c r="D239" s="27"/>
      <c r="E239" s="27"/>
      <c r="F239" s="64"/>
      <c r="G239" s="64"/>
      <c r="H239" s="64"/>
      <c r="I239" s="65"/>
      <c r="J239" s="64"/>
      <c r="K239" s="130"/>
    </row>
    <row r="240" spans="1:11" s="4" customFormat="1" ht="31.5" customHeight="1" x14ac:dyDescent="0.25">
      <c r="A240" s="11" t="s">
        <v>455</v>
      </c>
      <c r="B240" s="353" t="s">
        <v>491</v>
      </c>
      <c r="C240" s="310">
        <v>15894200</v>
      </c>
      <c r="D240" s="60">
        <f>SUM(D242:D243)</f>
        <v>361600</v>
      </c>
      <c r="E240" s="217">
        <f>SUM(E242:E243)</f>
        <v>452000</v>
      </c>
      <c r="F240" s="470" t="s">
        <v>183</v>
      </c>
      <c r="G240" s="325" t="s">
        <v>117</v>
      </c>
      <c r="H240" s="21" t="s">
        <v>67</v>
      </c>
      <c r="I240" s="25" t="s">
        <v>88</v>
      </c>
      <c r="J240" s="325" t="s">
        <v>70</v>
      </c>
      <c r="K240" s="328" t="s">
        <v>76</v>
      </c>
    </row>
    <row r="241" spans="1:11" s="4" customFormat="1" ht="31.5" customHeight="1" x14ac:dyDescent="0.25">
      <c r="A241" s="11" t="s">
        <v>501</v>
      </c>
      <c r="B241" s="354"/>
      <c r="C241" s="32">
        <v>55520000</v>
      </c>
      <c r="D241" s="7"/>
      <c r="E241" s="7"/>
      <c r="F241" s="6" t="s">
        <v>559</v>
      </c>
      <c r="G241" s="62" t="s">
        <v>69</v>
      </c>
      <c r="H241" s="6"/>
      <c r="I241" s="24"/>
      <c r="J241" s="62" t="s">
        <v>83</v>
      </c>
      <c r="K241" s="62" t="s">
        <v>84</v>
      </c>
    </row>
    <row r="242" spans="1:11" s="4" customFormat="1" ht="31.5" customHeight="1" x14ac:dyDescent="0.25">
      <c r="A242" s="169"/>
      <c r="B242" s="372" t="s">
        <v>464</v>
      </c>
      <c r="C242" s="326"/>
      <c r="D242" s="327">
        <v>273600</v>
      </c>
      <c r="E242" s="327">
        <v>342000</v>
      </c>
      <c r="F242" s="22"/>
      <c r="G242" s="22"/>
      <c r="H242" s="22"/>
      <c r="I242" s="309"/>
      <c r="J242" s="22"/>
      <c r="K242" s="22"/>
    </row>
    <row r="243" spans="1:11" s="4" customFormat="1" ht="31.5" customHeight="1" x14ac:dyDescent="0.25">
      <c r="A243" s="169"/>
      <c r="B243" s="373" t="s">
        <v>465</v>
      </c>
      <c r="C243" s="332"/>
      <c r="D243" s="256">
        <v>88000</v>
      </c>
      <c r="E243" s="256">
        <v>110000</v>
      </c>
      <c r="F243" s="6"/>
      <c r="G243" s="6"/>
      <c r="H243" s="6"/>
      <c r="I243" s="24"/>
      <c r="J243" s="6"/>
      <c r="K243" s="6"/>
    </row>
    <row r="244" spans="1:11" s="4" customFormat="1" ht="31.5" customHeight="1" x14ac:dyDescent="0.25">
      <c r="A244" s="169" t="s">
        <v>456</v>
      </c>
      <c r="B244" s="354" t="s">
        <v>457</v>
      </c>
      <c r="C244" s="32">
        <v>34115200</v>
      </c>
      <c r="D244" s="7">
        <v>40000</v>
      </c>
      <c r="E244" s="7">
        <v>50000</v>
      </c>
      <c r="F244" s="6" t="s">
        <v>64</v>
      </c>
      <c r="G244" s="6" t="s">
        <v>69</v>
      </c>
      <c r="H244" s="6" t="s">
        <v>67</v>
      </c>
      <c r="I244" s="24" t="s">
        <v>88</v>
      </c>
      <c r="J244" s="6" t="s">
        <v>72</v>
      </c>
      <c r="K244" s="6" t="s">
        <v>458</v>
      </c>
    </row>
    <row r="245" spans="1:11" s="4" customFormat="1" ht="47.25" x14ac:dyDescent="0.25">
      <c r="A245" s="169" t="s">
        <v>588</v>
      </c>
      <c r="B245" s="354" t="s">
        <v>590</v>
      </c>
      <c r="C245" s="32">
        <v>72212224</v>
      </c>
      <c r="D245" s="7">
        <v>3100</v>
      </c>
      <c r="E245" s="7">
        <v>3875</v>
      </c>
      <c r="F245" s="6" t="s">
        <v>63</v>
      </c>
      <c r="G245" s="6" t="s">
        <v>69</v>
      </c>
      <c r="H245" s="6" t="s">
        <v>67</v>
      </c>
      <c r="I245" s="24" t="s">
        <v>88</v>
      </c>
      <c r="J245" s="6" t="s">
        <v>70</v>
      </c>
      <c r="K245" s="6" t="s">
        <v>453</v>
      </c>
    </row>
    <row r="246" spans="1:11" s="4" customFormat="1" ht="47.25" x14ac:dyDescent="0.25">
      <c r="A246" s="169" t="s">
        <v>589</v>
      </c>
      <c r="B246" s="354" t="s">
        <v>591</v>
      </c>
      <c r="C246" s="32">
        <v>79341000</v>
      </c>
      <c r="D246" s="7">
        <v>3100</v>
      </c>
      <c r="E246" s="7">
        <v>3875</v>
      </c>
      <c r="F246" s="6" t="s">
        <v>63</v>
      </c>
      <c r="G246" s="6" t="s">
        <v>69</v>
      </c>
      <c r="H246" s="6" t="s">
        <v>67</v>
      </c>
      <c r="I246" s="24" t="s">
        <v>88</v>
      </c>
      <c r="J246" s="6" t="s">
        <v>70</v>
      </c>
      <c r="K246" s="6" t="s">
        <v>592</v>
      </c>
    </row>
    <row r="247" spans="1:11" s="4" customFormat="1" ht="47.25" x14ac:dyDescent="0.25">
      <c r="A247" s="169" t="s">
        <v>634</v>
      </c>
      <c r="B247" s="354" t="s">
        <v>635</v>
      </c>
      <c r="C247" s="32">
        <v>79952000</v>
      </c>
      <c r="D247" s="7">
        <v>12000</v>
      </c>
      <c r="E247" s="7">
        <v>15000</v>
      </c>
      <c r="F247" s="6" t="s">
        <v>63</v>
      </c>
      <c r="G247" s="6" t="s">
        <v>69</v>
      </c>
      <c r="H247" s="6" t="s">
        <v>67</v>
      </c>
      <c r="I247" s="24" t="s">
        <v>88</v>
      </c>
      <c r="J247" s="6" t="s">
        <v>83</v>
      </c>
      <c r="K247" s="6" t="s">
        <v>636</v>
      </c>
    </row>
    <row r="248" spans="1:11" s="4" customFormat="1" ht="47.25" x14ac:dyDescent="0.25">
      <c r="A248" s="169" t="s">
        <v>894</v>
      </c>
      <c r="B248" s="393" t="s">
        <v>896</v>
      </c>
      <c r="C248" s="32">
        <v>98390000</v>
      </c>
      <c r="D248" s="7">
        <v>3420</v>
      </c>
      <c r="E248" s="7">
        <v>3420</v>
      </c>
      <c r="F248" s="6" t="s">
        <v>63</v>
      </c>
      <c r="G248" s="6" t="s">
        <v>69</v>
      </c>
      <c r="H248" s="6" t="s">
        <v>67</v>
      </c>
      <c r="I248" s="24" t="s">
        <v>88</v>
      </c>
      <c r="J248" s="6" t="s">
        <v>72</v>
      </c>
      <c r="K248" s="6" t="s">
        <v>898</v>
      </c>
    </row>
    <row r="249" spans="1:11" s="4" customFormat="1" ht="47.25" x14ac:dyDescent="0.25">
      <c r="A249" s="169" t="s">
        <v>895</v>
      </c>
      <c r="B249" s="393" t="s">
        <v>897</v>
      </c>
      <c r="C249" s="32">
        <v>71242000</v>
      </c>
      <c r="D249" s="7">
        <v>3200</v>
      </c>
      <c r="E249" s="7">
        <v>4000</v>
      </c>
      <c r="F249" s="6" t="s">
        <v>63</v>
      </c>
      <c r="G249" s="6" t="s">
        <v>69</v>
      </c>
      <c r="H249" s="6" t="s">
        <v>67</v>
      </c>
      <c r="I249" s="24" t="s">
        <v>186</v>
      </c>
      <c r="J249" s="6" t="s">
        <v>83</v>
      </c>
      <c r="K249" s="6" t="s">
        <v>324</v>
      </c>
    </row>
    <row r="250" spans="1:11" s="4" customFormat="1" ht="47.25" x14ac:dyDescent="0.25">
      <c r="A250" s="500" t="s">
        <v>908</v>
      </c>
      <c r="B250" s="495" t="s">
        <v>909</v>
      </c>
      <c r="C250" s="501">
        <v>30231300</v>
      </c>
      <c r="D250" s="465">
        <v>4500</v>
      </c>
      <c r="E250" s="465">
        <v>5625</v>
      </c>
      <c r="F250" s="6" t="s">
        <v>63</v>
      </c>
      <c r="G250" s="6" t="s">
        <v>69</v>
      </c>
      <c r="H250" s="6" t="s">
        <v>67</v>
      </c>
      <c r="I250" s="24" t="s">
        <v>186</v>
      </c>
      <c r="J250" s="462" t="s">
        <v>318</v>
      </c>
      <c r="K250" s="462" t="s">
        <v>910</v>
      </c>
    </row>
    <row r="251" spans="1:11" s="4" customFormat="1" ht="47.25" x14ac:dyDescent="0.25">
      <c r="A251" s="526" t="s">
        <v>1076</v>
      </c>
      <c r="B251" s="522" t="s">
        <v>1187</v>
      </c>
      <c r="C251" s="541">
        <v>55520000</v>
      </c>
      <c r="D251" s="523">
        <v>848000</v>
      </c>
      <c r="E251" s="523">
        <v>1060000</v>
      </c>
      <c r="F251" s="519" t="s">
        <v>316</v>
      </c>
      <c r="G251" s="519" t="s">
        <v>69</v>
      </c>
      <c r="H251" s="519" t="s">
        <v>68</v>
      </c>
      <c r="I251" s="525" t="s">
        <v>88</v>
      </c>
      <c r="J251" s="519" t="s">
        <v>80</v>
      </c>
      <c r="K251" s="519" t="s">
        <v>1054</v>
      </c>
    </row>
    <row r="252" spans="1:11" s="4" customFormat="1" ht="47.25" x14ac:dyDescent="0.25">
      <c r="A252" s="526" t="s">
        <v>1119</v>
      </c>
      <c r="B252" s="522" t="s">
        <v>1120</v>
      </c>
      <c r="C252" s="541">
        <v>15842000</v>
      </c>
      <c r="D252" s="523">
        <v>8000</v>
      </c>
      <c r="E252" s="523">
        <v>10000</v>
      </c>
      <c r="F252" s="519" t="s">
        <v>63</v>
      </c>
      <c r="G252" s="519" t="s">
        <v>69</v>
      </c>
      <c r="H252" s="519" t="s">
        <v>67</v>
      </c>
      <c r="I252" s="525" t="s">
        <v>88</v>
      </c>
      <c r="J252" s="519" t="s">
        <v>80</v>
      </c>
      <c r="K252" s="519" t="s">
        <v>1070</v>
      </c>
    </row>
    <row r="253" spans="1:11" s="3" customFormat="1" ht="24" customHeight="1" x14ac:dyDescent="0.25">
      <c r="A253" s="152" t="s">
        <v>33</v>
      </c>
      <c r="B253" s="212"/>
      <c r="C253" s="154"/>
      <c r="D253" s="155">
        <f>SUM(D240,D244:D252)</f>
        <v>1286920</v>
      </c>
      <c r="E253" s="155">
        <f>SUM(E240,E244:E252)</f>
        <v>1607795</v>
      </c>
      <c r="F253" s="156"/>
      <c r="G253" s="156"/>
      <c r="H253" s="156"/>
      <c r="I253" s="157"/>
      <c r="J253" s="156"/>
      <c r="K253" s="158"/>
    </row>
    <row r="254" spans="1:11" s="3" customFormat="1" ht="17.25" customHeight="1" x14ac:dyDescent="0.25">
      <c r="A254" s="143"/>
      <c r="B254" s="144"/>
      <c r="C254" s="145"/>
      <c r="D254" s="146"/>
      <c r="E254" s="146"/>
      <c r="F254" s="147"/>
      <c r="G254" s="147"/>
      <c r="H254" s="147"/>
      <c r="I254" s="148"/>
      <c r="J254" s="147"/>
      <c r="K254" s="149"/>
    </row>
    <row r="255" spans="1:11" s="3" customFormat="1" ht="24" customHeight="1" x14ac:dyDescent="0.25">
      <c r="A255" s="152" t="s">
        <v>9</v>
      </c>
      <c r="B255" s="153"/>
      <c r="C255" s="154"/>
      <c r="D255" s="155"/>
      <c r="E255" s="155"/>
      <c r="F255" s="156"/>
      <c r="G255" s="156"/>
      <c r="H255" s="156"/>
      <c r="I255" s="157"/>
      <c r="J255" s="156"/>
      <c r="K255" s="158"/>
    </row>
    <row r="256" spans="1:11" s="3" customFormat="1" ht="24" customHeight="1" x14ac:dyDescent="0.25">
      <c r="A256" s="601" t="s">
        <v>8</v>
      </c>
      <c r="B256" s="602"/>
      <c r="C256" s="602"/>
      <c r="D256" s="602"/>
      <c r="E256" s="602"/>
      <c r="F256" s="602"/>
      <c r="G256" s="602"/>
      <c r="H256" s="602"/>
      <c r="I256" s="602"/>
      <c r="J256" s="602"/>
      <c r="K256" s="603"/>
    </row>
    <row r="257" spans="1:11" s="3" customFormat="1" ht="31.5" customHeight="1" x14ac:dyDescent="0.25">
      <c r="A257" s="414" t="s">
        <v>402</v>
      </c>
      <c r="B257" s="415" t="s">
        <v>403</v>
      </c>
      <c r="C257" s="33">
        <v>73210000</v>
      </c>
      <c r="D257" s="416">
        <v>6999</v>
      </c>
      <c r="E257" s="417">
        <v>8748.75</v>
      </c>
      <c r="F257" s="36" t="s">
        <v>63</v>
      </c>
      <c r="G257" s="387" t="s">
        <v>69</v>
      </c>
      <c r="H257" s="387" t="s">
        <v>67</v>
      </c>
      <c r="I257" s="388" t="s">
        <v>88</v>
      </c>
      <c r="J257" s="389" t="s">
        <v>75</v>
      </c>
      <c r="K257" s="37" t="s">
        <v>404</v>
      </c>
    </row>
    <row r="258" spans="1:11" s="3" customFormat="1" ht="47.25" x14ac:dyDescent="0.25">
      <c r="A258" s="391" t="s">
        <v>794</v>
      </c>
      <c r="B258" s="442" t="s">
        <v>797</v>
      </c>
      <c r="C258" s="436">
        <v>37535200</v>
      </c>
      <c r="D258" s="416">
        <v>23552</v>
      </c>
      <c r="E258" s="417">
        <v>29440</v>
      </c>
      <c r="F258" s="437" t="s">
        <v>63</v>
      </c>
      <c r="G258" s="387" t="s">
        <v>69</v>
      </c>
      <c r="H258" s="387" t="s">
        <v>67</v>
      </c>
      <c r="I258" s="388" t="s">
        <v>88</v>
      </c>
      <c r="J258" s="395" t="s">
        <v>121</v>
      </c>
      <c r="K258" s="395" t="s">
        <v>665</v>
      </c>
    </row>
    <row r="259" spans="1:11" s="3" customFormat="1" ht="31.5" x14ac:dyDescent="0.25">
      <c r="A259" s="11" t="s">
        <v>822</v>
      </c>
      <c r="B259" s="393" t="s">
        <v>859</v>
      </c>
      <c r="C259" s="429"/>
      <c r="D259" s="440"/>
      <c r="E259" s="441"/>
      <c r="F259" s="6"/>
      <c r="G259" s="6"/>
      <c r="H259" s="6"/>
      <c r="I259" s="24"/>
      <c r="J259" s="6" t="s">
        <v>318</v>
      </c>
      <c r="K259" s="6" t="s">
        <v>860</v>
      </c>
    </row>
    <row r="260" spans="1:11" s="3" customFormat="1" ht="47.25" x14ac:dyDescent="0.25">
      <c r="A260" s="11" t="s">
        <v>829</v>
      </c>
      <c r="B260" s="393" t="s">
        <v>840</v>
      </c>
      <c r="C260" s="429">
        <v>39161000</v>
      </c>
      <c r="D260" s="440">
        <f>SUM(D261:D265)</f>
        <v>230235</v>
      </c>
      <c r="E260" s="440">
        <f>SUM(E261:E265)</f>
        <v>287793.75</v>
      </c>
      <c r="F260" s="6" t="s">
        <v>183</v>
      </c>
      <c r="G260" s="6" t="s">
        <v>117</v>
      </c>
      <c r="H260" s="6" t="s">
        <v>67</v>
      </c>
      <c r="I260" s="24" t="s">
        <v>88</v>
      </c>
      <c r="J260" s="6" t="s">
        <v>121</v>
      </c>
      <c r="K260" s="6" t="s">
        <v>968</v>
      </c>
    </row>
    <row r="261" spans="1:11" s="3" customFormat="1" ht="31.5" customHeight="1" x14ac:dyDescent="0.25">
      <c r="A261" s="11"/>
      <c r="B261" s="393" t="s">
        <v>830</v>
      </c>
      <c r="C261" s="429"/>
      <c r="D261" s="440">
        <v>6547</v>
      </c>
      <c r="E261" s="441">
        <v>8183.75</v>
      </c>
      <c r="F261" s="6"/>
      <c r="G261" s="6"/>
      <c r="H261" s="6"/>
      <c r="I261" s="24"/>
      <c r="J261" s="6"/>
      <c r="K261" s="6"/>
    </row>
    <row r="262" spans="1:11" s="3" customFormat="1" ht="31.5" customHeight="1" x14ac:dyDescent="0.25">
      <c r="A262" s="11"/>
      <c r="B262" s="393" t="s">
        <v>831</v>
      </c>
      <c r="C262" s="429"/>
      <c r="D262" s="440">
        <v>150551</v>
      </c>
      <c r="E262" s="441">
        <v>188188.75</v>
      </c>
      <c r="F262" s="6"/>
      <c r="G262" s="6"/>
      <c r="H262" s="6"/>
      <c r="I262" s="24"/>
      <c r="J262" s="6"/>
      <c r="K262" s="6"/>
    </row>
    <row r="263" spans="1:11" s="3" customFormat="1" ht="31.5" customHeight="1" x14ac:dyDescent="0.25">
      <c r="A263" s="11"/>
      <c r="B263" s="393" t="s">
        <v>832</v>
      </c>
      <c r="C263" s="429"/>
      <c r="D263" s="440">
        <v>1272</v>
      </c>
      <c r="E263" s="441">
        <v>1590</v>
      </c>
      <c r="F263" s="6"/>
      <c r="G263" s="6"/>
      <c r="H263" s="6"/>
      <c r="I263" s="24"/>
      <c r="J263" s="6"/>
      <c r="K263" s="6"/>
    </row>
    <row r="264" spans="1:11" s="3" customFormat="1" ht="31.5" customHeight="1" x14ac:dyDescent="0.25">
      <c r="A264" s="11"/>
      <c r="B264" s="393" t="s">
        <v>833</v>
      </c>
      <c r="C264" s="429"/>
      <c r="D264" s="440">
        <v>61885</v>
      </c>
      <c r="E264" s="441">
        <v>77356.25</v>
      </c>
      <c r="F264" s="6"/>
      <c r="G264" s="6"/>
      <c r="H264" s="6"/>
      <c r="I264" s="24"/>
      <c r="J264" s="6"/>
      <c r="K264" s="6"/>
    </row>
    <row r="265" spans="1:11" s="3" customFormat="1" ht="31.5" customHeight="1" x14ac:dyDescent="0.25">
      <c r="A265" s="11"/>
      <c r="B265" s="393" t="s">
        <v>834</v>
      </c>
      <c r="C265" s="429"/>
      <c r="D265" s="440">
        <v>9980</v>
      </c>
      <c r="E265" s="441">
        <v>12475</v>
      </c>
      <c r="F265" s="6"/>
      <c r="G265" s="6"/>
      <c r="H265" s="6"/>
      <c r="I265" s="24"/>
      <c r="J265" s="6"/>
      <c r="K265" s="6"/>
    </row>
    <row r="266" spans="1:11" s="3" customFormat="1" ht="47.25" x14ac:dyDescent="0.25">
      <c r="A266" s="492" t="s">
        <v>901</v>
      </c>
      <c r="B266" s="495" t="s">
        <v>902</v>
      </c>
      <c r="C266" s="502">
        <v>37535200</v>
      </c>
      <c r="D266" s="503">
        <v>23552</v>
      </c>
      <c r="E266" s="504">
        <v>29440</v>
      </c>
      <c r="F266" s="462" t="s">
        <v>63</v>
      </c>
      <c r="G266" s="462" t="s">
        <v>69</v>
      </c>
      <c r="H266" s="462" t="s">
        <v>67</v>
      </c>
      <c r="I266" s="463" t="s">
        <v>88</v>
      </c>
      <c r="J266" s="462" t="s">
        <v>85</v>
      </c>
      <c r="K266" s="462" t="s">
        <v>860</v>
      </c>
    </row>
    <row r="267" spans="1:11" s="3" customFormat="1" ht="47.25" x14ac:dyDescent="0.25">
      <c r="A267" s="506" t="s">
        <v>1008</v>
      </c>
      <c r="B267" s="507" t="s">
        <v>1009</v>
      </c>
      <c r="C267" s="508">
        <v>37535200</v>
      </c>
      <c r="D267" s="509">
        <v>23552</v>
      </c>
      <c r="E267" s="510">
        <v>29440</v>
      </c>
      <c r="F267" s="511" t="s">
        <v>63</v>
      </c>
      <c r="G267" s="511" t="s">
        <v>69</v>
      </c>
      <c r="H267" s="511" t="s">
        <v>67</v>
      </c>
      <c r="I267" s="512" t="s">
        <v>88</v>
      </c>
      <c r="J267" s="511" t="s">
        <v>184</v>
      </c>
      <c r="K267" s="511" t="s">
        <v>1010</v>
      </c>
    </row>
    <row r="268" spans="1:11" s="3" customFormat="1" ht="24" customHeight="1" x14ac:dyDescent="0.25">
      <c r="A268" s="123" t="s">
        <v>7</v>
      </c>
      <c r="B268" s="124"/>
      <c r="C268" s="125"/>
      <c r="D268" s="126">
        <f>SUM(D257:D260,D266:D267)</f>
        <v>307890</v>
      </c>
      <c r="E268" s="126">
        <f>SUM(E257:E260,E266:E267)</f>
        <v>384862.5</v>
      </c>
      <c r="F268" s="127"/>
      <c r="G268" s="127"/>
      <c r="H268" s="127"/>
      <c r="I268" s="128"/>
      <c r="J268" s="127"/>
      <c r="K268" s="129"/>
    </row>
    <row r="269" spans="1:11" s="3" customFormat="1" ht="17.25" customHeight="1" x14ac:dyDescent="0.25">
      <c r="A269" s="159"/>
      <c r="B269" s="160"/>
      <c r="C269" s="161"/>
      <c r="D269" s="162"/>
      <c r="E269" s="162"/>
      <c r="F269" s="163"/>
      <c r="G269" s="163"/>
      <c r="H269" s="163"/>
      <c r="I269" s="164"/>
      <c r="J269" s="163"/>
      <c r="K269" s="165"/>
    </row>
    <row r="270" spans="1:11" s="3" customFormat="1" ht="24" customHeight="1" x14ac:dyDescent="0.25">
      <c r="A270" s="598" t="s">
        <v>30</v>
      </c>
      <c r="B270" s="599"/>
      <c r="C270" s="599"/>
      <c r="D270" s="599"/>
      <c r="E270" s="599"/>
      <c r="F270" s="599"/>
      <c r="G270" s="599"/>
      <c r="H270" s="599"/>
      <c r="I270" s="599"/>
      <c r="J270" s="599"/>
      <c r="K270" s="600"/>
    </row>
    <row r="271" spans="1:11" s="3" customFormat="1" ht="31.5" customHeight="1" x14ac:dyDescent="0.25">
      <c r="A271" s="169" t="s">
        <v>144</v>
      </c>
      <c r="B271" s="449" t="s">
        <v>146</v>
      </c>
      <c r="C271" s="450">
        <v>45454000</v>
      </c>
      <c r="D271" s="419">
        <v>16000</v>
      </c>
      <c r="E271" s="419">
        <v>20000</v>
      </c>
      <c r="F271" s="167" t="s">
        <v>63</v>
      </c>
      <c r="G271" s="10" t="s">
        <v>69</v>
      </c>
      <c r="H271" s="10" t="s">
        <v>67</v>
      </c>
      <c r="I271" s="58" t="s">
        <v>88</v>
      </c>
      <c r="J271" s="451" t="s">
        <v>72</v>
      </c>
      <c r="K271" s="452" t="s">
        <v>73</v>
      </c>
    </row>
    <row r="272" spans="1:11" s="3" customFormat="1" ht="31.5" customHeight="1" x14ac:dyDescent="0.25">
      <c r="A272" s="444" t="s">
        <v>738</v>
      </c>
      <c r="B272" s="445"/>
      <c r="C272" s="446"/>
      <c r="D272" s="447">
        <v>28000</v>
      </c>
      <c r="E272" s="447">
        <v>35000</v>
      </c>
      <c r="F272" s="443"/>
      <c r="G272" s="387"/>
      <c r="H272" s="387"/>
      <c r="I272" s="388"/>
      <c r="J272" s="418"/>
      <c r="K272" s="443"/>
    </row>
    <row r="273" spans="1:11" s="3" customFormat="1" ht="46.5" customHeight="1" x14ac:dyDescent="0.25">
      <c r="A273" s="169" t="s">
        <v>822</v>
      </c>
      <c r="B273" s="403" t="s">
        <v>861</v>
      </c>
      <c r="C273" s="31">
        <v>45454100</v>
      </c>
      <c r="D273" s="87"/>
      <c r="E273" s="87"/>
      <c r="F273" s="62"/>
      <c r="G273" s="6"/>
      <c r="H273" s="6"/>
      <c r="I273" s="24"/>
      <c r="J273" s="62" t="s">
        <v>318</v>
      </c>
      <c r="K273" s="62" t="s">
        <v>862</v>
      </c>
    </row>
    <row r="274" spans="1:11" s="3" customFormat="1" ht="31.5" customHeight="1" x14ac:dyDescent="0.25">
      <c r="A274" s="456" t="s">
        <v>145</v>
      </c>
      <c r="B274" s="458" t="s">
        <v>497</v>
      </c>
      <c r="C274" s="459">
        <v>45454000</v>
      </c>
      <c r="D274" s="217">
        <v>48000</v>
      </c>
      <c r="E274" s="217">
        <v>60000</v>
      </c>
      <c r="F274" s="115" t="s">
        <v>63</v>
      </c>
      <c r="G274" s="21" t="s">
        <v>69</v>
      </c>
      <c r="H274" s="21" t="s">
        <v>67</v>
      </c>
      <c r="I274" s="25" t="s">
        <v>88</v>
      </c>
      <c r="J274" s="307" t="s">
        <v>72</v>
      </c>
      <c r="K274" s="307" t="s">
        <v>147</v>
      </c>
    </row>
    <row r="275" spans="1:11" s="3" customFormat="1" ht="47.25" x14ac:dyDescent="0.25">
      <c r="A275" s="169" t="s">
        <v>822</v>
      </c>
      <c r="B275" s="403" t="s">
        <v>892</v>
      </c>
      <c r="C275" s="32">
        <v>45454100</v>
      </c>
      <c r="D275" s="87"/>
      <c r="E275" s="87"/>
      <c r="F275" s="6"/>
      <c r="G275" s="6"/>
      <c r="H275" s="6"/>
      <c r="I275" s="102"/>
      <c r="J275" s="62" t="s">
        <v>318</v>
      </c>
      <c r="K275" s="62" t="s">
        <v>867</v>
      </c>
    </row>
    <row r="276" spans="1:11" s="3" customFormat="1" ht="47.25" customHeight="1" x14ac:dyDescent="0.25">
      <c r="A276" s="448" t="s">
        <v>436</v>
      </c>
      <c r="B276" s="454" t="s">
        <v>438</v>
      </c>
      <c r="C276" s="181">
        <v>71247000</v>
      </c>
      <c r="D276" s="457">
        <v>18400</v>
      </c>
      <c r="E276" s="457">
        <v>23000</v>
      </c>
      <c r="F276" s="455" t="s">
        <v>63</v>
      </c>
      <c r="G276" s="21" t="s">
        <v>69</v>
      </c>
      <c r="H276" s="291" t="s">
        <v>67</v>
      </c>
      <c r="I276" s="293" t="s">
        <v>88</v>
      </c>
      <c r="J276" s="469" t="s">
        <v>70</v>
      </c>
      <c r="K276" s="470" t="s">
        <v>440</v>
      </c>
    </row>
    <row r="277" spans="1:11" s="3" customFormat="1" ht="31.5" customHeight="1" x14ac:dyDescent="0.25">
      <c r="A277" s="169" t="s">
        <v>501</v>
      </c>
      <c r="B277" s="356"/>
      <c r="C277" s="31"/>
      <c r="D277" s="252">
        <v>23000</v>
      </c>
      <c r="E277" s="252">
        <v>28750</v>
      </c>
      <c r="F277" s="62"/>
      <c r="G277" s="6"/>
      <c r="H277" s="62"/>
      <c r="I277" s="88"/>
      <c r="J277" s="62"/>
      <c r="K277" s="62"/>
    </row>
    <row r="278" spans="1:11" s="3" customFormat="1" ht="31.5" customHeight="1" x14ac:dyDescent="0.25">
      <c r="A278" s="169" t="s">
        <v>822</v>
      </c>
      <c r="B278" s="403"/>
      <c r="C278" s="31"/>
      <c r="D278" s="87">
        <v>14900</v>
      </c>
      <c r="E278" s="87">
        <v>18625</v>
      </c>
      <c r="F278" s="62"/>
      <c r="G278" s="6"/>
      <c r="H278" s="62"/>
      <c r="I278" s="88"/>
      <c r="J278" s="62" t="s">
        <v>77</v>
      </c>
      <c r="K278" s="62" t="s">
        <v>936</v>
      </c>
    </row>
    <row r="279" spans="1:11" s="3" customFormat="1" ht="31.5" customHeight="1" x14ac:dyDescent="0.25">
      <c r="A279" s="448" t="s">
        <v>437</v>
      </c>
      <c r="B279" s="454" t="s">
        <v>439</v>
      </c>
      <c r="C279" s="292">
        <v>71320000</v>
      </c>
      <c r="D279" s="217">
        <v>40000</v>
      </c>
      <c r="E279" s="217">
        <v>50000</v>
      </c>
      <c r="F279" s="115" t="s">
        <v>64</v>
      </c>
      <c r="G279" s="21" t="s">
        <v>69</v>
      </c>
      <c r="H279" s="291" t="s">
        <v>67</v>
      </c>
      <c r="I279" s="293" t="s">
        <v>88</v>
      </c>
      <c r="J279" s="291" t="s">
        <v>70</v>
      </c>
      <c r="K279" s="115" t="s">
        <v>478</v>
      </c>
    </row>
    <row r="280" spans="1:11" s="3" customFormat="1" ht="47.25" x14ac:dyDescent="0.25">
      <c r="A280" s="169" t="s">
        <v>517</v>
      </c>
      <c r="B280" s="356" t="s">
        <v>711</v>
      </c>
      <c r="C280" s="31">
        <v>63727000</v>
      </c>
      <c r="D280" s="87">
        <v>12730</v>
      </c>
      <c r="E280" s="87">
        <v>15912.5</v>
      </c>
      <c r="F280" s="62" t="s">
        <v>63</v>
      </c>
      <c r="G280" s="6" t="s">
        <v>69</v>
      </c>
      <c r="H280" s="62" t="s">
        <v>67</v>
      </c>
      <c r="I280" s="88" t="s">
        <v>88</v>
      </c>
      <c r="J280" s="62" t="s">
        <v>70</v>
      </c>
      <c r="K280" s="62" t="s">
        <v>519</v>
      </c>
    </row>
    <row r="281" spans="1:11" s="3" customFormat="1" ht="47.25" x14ac:dyDescent="0.25">
      <c r="A281" s="169" t="s">
        <v>518</v>
      </c>
      <c r="B281" s="354" t="s">
        <v>650</v>
      </c>
      <c r="C281" s="32">
        <v>45255410</v>
      </c>
      <c r="D281" s="87">
        <v>30000</v>
      </c>
      <c r="E281" s="87">
        <v>37500</v>
      </c>
      <c r="F281" s="6" t="s">
        <v>63</v>
      </c>
      <c r="G281" s="6" t="s">
        <v>69</v>
      </c>
      <c r="H281" s="62" t="s">
        <v>67</v>
      </c>
      <c r="I281" s="88" t="s">
        <v>88</v>
      </c>
      <c r="J281" s="62" t="s">
        <v>83</v>
      </c>
      <c r="K281" s="62" t="s">
        <v>651</v>
      </c>
    </row>
    <row r="282" spans="1:11" s="3" customFormat="1" ht="47.25" x14ac:dyDescent="0.25">
      <c r="A282" s="169" t="s">
        <v>560</v>
      </c>
      <c r="B282" s="356" t="s">
        <v>554</v>
      </c>
      <c r="C282" s="32">
        <v>63727000</v>
      </c>
      <c r="D282" s="87">
        <v>5500</v>
      </c>
      <c r="E282" s="87">
        <v>6875</v>
      </c>
      <c r="F282" s="62" t="s">
        <v>63</v>
      </c>
      <c r="G282" s="6" t="s">
        <v>69</v>
      </c>
      <c r="H282" s="62" t="s">
        <v>67</v>
      </c>
      <c r="I282" s="88" t="s">
        <v>88</v>
      </c>
      <c r="J282" s="62" t="s">
        <v>75</v>
      </c>
      <c r="K282" s="62" t="s">
        <v>555</v>
      </c>
    </row>
    <row r="283" spans="1:11" s="3" customFormat="1" ht="47.25" x14ac:dyDescent="0.25">
      <c r="A283" s="169" t="s">
        <v>581</v>
      </c>
      <c r="B283" s="356" t="s">
        <v>582</v>
      </c>
      <c r="C283" s="32">
        <v>64215000</v>
      </c>
      <c r="D283" s="87">
        <v>8000</v>
      </c>
      <c r="E283" s="87">
        <v>10000</v>
      </c>
      <c r="F283" s="62" t="s">
        <v>63</v>
      </c>
      <c r="G283" s="6" t="s">
        <v>69</v>
      </c>
      <c r="H283" s="62" t="s">
        <v>67</v>
      </c>
      <c r="I283" s="88" t="s">
        <v>88</v>
      </c>
      <c r="J283" s="62" t="s">
        <v>75</v>
      </c>
      <c r="K283" s="62" t="s">
        <v>583</v>
      </c>
    </row>
    <row r="284" spans="1:11" s="3" customFormat="1" ht="47.25" x14ac:dyDescent="0.25">
      <c r="A284" s="169" t="s">
        <v>704</v>
      </c>
      <c r="B284" s="356" t="s">
        <v>706</v>
      </c>
      <c r="C284" s="32">
        <v>71320000</v>
      </c>
      <c r="D284" s="87">
        <v>6950</v>
      </c>
      <c r="E284" s="87">
        <v>6950</v>
      </c>
      <c r="F284" s="62" t="s">
        <v>63</v>
      </c>
      <c r="G284" s="6" t="s">
        <v>69</v>
      </c>
      <c r="H284" s="62" t="s">
        <v>67</v>
      </c>
      <c r="I284" s="88" t="s">
        <v>88</v>
      </c>
      <c r="J284" s="62" t="s">
        <v>70</v>
      </c>
      <c r="K284" s="62" t="s">
        <v>708</v>
      </c>
    </row>
    <row r="285" spans="1:11" s="3" customFormat="1" ht="47.25" x14ac:dyDescent="0.25">
      <c r="A285" s="169" t="s">
        <v>705</v>
      </c>
      <c r="B285" s="356" t="s">
        <v>707</v>
      </c>
      <c r="C285" s="32">
        <v>71241000</v>
      </c>
      <c r="D285" s="87">
        <v>6950</v>
      </c>
      <c r="E285" s="87">
        <v>8687.5</v>
      </c>
      <c r="F285" s="62" t="s">
        <v>63</v>
      </c>
      <c r="G285" s="6" t="s">
        <v>69</v>
      </c>
      <c r="H285" s="62" t="s">
        <v>67</v>
      </c>
      <c r="I285" s="88" t="s">
        <v>88</v>
      </c>
      <c r="J285" s="62" t="s">
        <v>72</v>
      </c>
      <c r="K285" s="62" t="s">
        <v>473</v>
      </c>
    </row>
    <row r="286" spans="1:11" s="3" customFormat="1" ht="47.25" x14ac:dyDescent="0.25">
      <c r="A286" s="169" t="s">
        <v>709</v>
      </c>
      <c r="B286" s="356" t="s">
        <v>710</v>
      </c>
      <c r="C286" s="32">
        <v>64215000</v>
      </c>
      <c r="D286" s="87">
        <v>8000</v>
      </c>
      <c r="E286" s="87">
        <v>10000</v>
      </c>
      <c r="F286" s="62" t="s">
        <v>63</v>
      </c>
      <c r="G286" s="6" t="s">
        <v>69</v>
      </c>
      <c r="H286" s="62" t="s">
        <v>67</v>
      </c>
      <c r="I286" s="88" t="s">
        <v>88</v>
      </c>
      <c r="J286" s="62" t="s">
        <v>83</v>
      </c>
      <c r="K286" s="62" t="s">
        <v>120</v>
      </c>
    </row>
    <row r="287" spans="1:11" s="3" customFormat="1" ht="47.25" x14ac:dyDescent="0.25">
      <c r="A287" s="169" t="s">
        <v>766</v>
      </c>
      <c r="B287" s="403" t="s">
        <v>768</v>
      </c>
      <c r="C287" s="32">
        <v>71242000</v>
      </c>
      <c r="D287" s="87">
        <v>25000</v>
      </c>
      <c r="E287" s="87">
        <v>31250</v>
      </c>
      <c r="F287" s="62" t="s">
        <v>63</v>
      </c>
      <c r="G287" s="6" t="s">
        <v>69</v>
      </c>
      <c r="H287" s="62" t="s">
        <v>67</v>
      </c>
      <c r="I287" s="88" t="s">
        <v>88</v>
      </c>
      <c r="J287" s="62" t="s">
        <v>83</v>
      </c>
      <c r="K287" s="62" t="s">
        <v>767</v>
      </c>
    </row>
    <row r="288" spans="1:11" s="3" customFormat="1" ht="47.25" x14ac:dyDescent="0.25">
      <c r="A288" s="169" t="s">
        <v>788</v>
      </c>
      <c r="B288" s="403" t="s">
        <v>789</v>
      </c>
      <c r="C288" s="32">
        <v>45255410</v>
      </c>
      <c r="D288" s="87">
        <v>52300</v>
      </c>
      <c r="E288" s="87">
        <v>65375</v>
      </c>
      <c r="F288" s="62" t="s">
        <v>63</v>
      </c>
      <c r="G288" s="6" t="s">
        <v>69</v>
      </c>
      <c r="H288" s="62" t="s">
        <v>67</v>
      </c>
      <c r="I288" s="88" t="s">
        <v>88</v>
      </c>
      <c r="J288" s="62" t="s">
        <v>72</v>
      </c>
      <c r="K288" s="62" t="s">
        <v>790</v>
      </c>
    </row>
    <row r="289" spans="1:11" s="3" customFormat="1" ht="47.25" x14ac:dyDescent="0.25">
      <c r="A289" s="169" t="s">
        <v>791</v>
      </c>
      <c r="B289" s="403" t="s">
        <v>792</v>
      </c>
      <c r="C289" s="32">
        <v>50710000</v>
      </c>
      <c r="D289" s="87">
        <v>3170</v>
      </c>
      <c r="E289" s="87">
        <v>3962.5</v>
      </c>
      <c r="F289" s="62" t="s">
        <v>63</v>
      </c>
      <c r="G289" s="6" t="s">
        <v>69</v>
      </c>
      <c r="H289" s="62" t="s">
        <v>67</v>
      </c>
      <c r="I289" s="88" t="s">
        <v>88</v>
      </c>
      <c r="J289" s="62" t="s">
        <v>72</v>
      </c>
      <c r="K289" s="62" t="s">
        <v>793</v>
      </c>
    </row>
    <row r="290" spans="1:11" s="3" customFormat="1" ht="47.25" x14ac:dyDescent="0.25">
      <c r="A290" s="169" t="s">
        <v>805</v>
      </c>
      <c r="B290" s="403" t="s">
        <v>806</v>
      </c>
      <c r="C290" s="32">
        <v>79610000</v>
      </c>
      <c r="D290" s="87">
        <v>19600</v>
      </c>
      <c r="E290" s="87">
        <v>19600</v>
      </c>
      <c r="F290" s="62" t="s">
        <v>63</v>
      </c>
      <c r="G290" s="6" t="s">
        <v>69</v>
      </c>
      <c r="H290" s="62" t="s">
        <v>67</v>
      </c>
      <c r="I290" s="88" t="s">
        <v>88</v>
      </c>
      <c r="J290" s="62" t="s">
        <v>72</v>
      </c>
      <c r="K290" s="62" t="s">
        <v>745</v>
      </c>
    </row>
    <row r="291" spans="1:11" s="3" customFormat="1" ht="47.25" x14ac:dyDescent="0.25">
      <c r="A291" s="169" t="s">
        <v>863</v>
      </c>
      <c r="B291" s="403" t="s">
        <v>865</v>
      </c>
      <c r="C291" s="32">
        <v>45262700</v>
      </c>
      <c r="D291" s="87">
        <v>360000</v>
      </c>
      <c r="E291" s="87">
        <v>450000</v>
      </c>
      <c r="F291" s="62" t="s">
        <v>64</v>
      </c>
      <c r="G291" s="6" t="s">
        <v>69</v>
      </c>
      <c r="H291" s="62" t="s">
        <v>67</v>
      </c>
      <c r="I291" s="88" t="s">
        <v>88</v>
      </c>
      <c r="J291" s="62" t="s">
        <v>318</v>
      </c>
      <c r="K291" s="62" t="s">
        <v>867</v>
      </c>
    </row>
    <row r="292" spans="1:11" s="3" customFormat="1" ht="47.25" x14ac:dyDescent="0.25">
      <c r="A292" s="169" t="s">
        <v>864</v>
      </c>
      <c r="B292" s="403" t="s">
        <v>866</v>
      </c>
      <c r="C292" s="32">
        <v>45421000</v>
      </c>
      <c r="D292" s="87">
        <v>25506.7</v>
      </c>
      <c r="E292" s="87">
        <v>31883.38</v>
      </c>
      <c r="F292" s="62" t="s">
        <v>63</v>
      </c>
      <c r="G292" s="6" t="s">
        <v>69</v>
      </c>
      <c r="H292" s="62" t="s">
        <v>67</v>
      </c>
      <c r="I292" s="88" t="s">
        <v>88</v>
      </c>
      <c r="J292" s="62" t="s">
        <v>121</v>
      </c>
      <c r="K292" s="62" t="s">
        <v>868</v>
      </c>
    </row>
    <row r="293" spans="1:11" s="3" customFormat="1" ht="47.25" x14ac:dyDescent="0.25">
      <c r="A293" s="169" t="s">
        <v>937</v>
      </c>
      <c r="B293" s="403" t="s">
        <v>938</v>
      </c>
      <c r="C293" s="32" t="s">
        <v>939</v>
      </c>
      <c r="D293" s="87">
        <v>201000</v>
      </c>
      <c r="E293" s="87">
        <v>251250</v>
      </c>
      <c r="F293" s="62" t="s">
        <v>183</v>
      </c>
      <c r="G293" s="6" t="s">
        <v>69</v>
      </c>
      <c r="H293" s="62" t="s">
        <v>67</v>
      </c>
      <c r="I293" s="88" t="s">
        <v>88</v>
      </c>
      <c r="J293" s="62" t="s">
        <v>85</v>
      </c>
      <c r="K293" s="62" t="s">
        <v>857</v>
      </c>
    </row>
    <row r="294" spans="1:11" s="3" customFormat="1" ht="47.25" x14ac:dyDescent="0.25">
      <c r="A294" s="169" t="s">
        <v>954</v>
      </c>
      <c r="B294" s="403" t="s">
        <v>955</v>
      </c>
      <c r="C294" s="32">
        <v>45111300</v>
      </c>
      <c r="D294" s="87">
        <v>4977.3999999999996</v>
      </c>
      <c r="E294" s="87">
        <v>6221.75</v>
      </c>
      <c r="F294" s="62" t="s">
        <v>63</v>
      </c>
      <c r="G294" s="6" t="s">
        <v>69</v>
      </c>
      <c r="H294" s="62" t="s">
        <v>67</v>
      </c>
      <c r="I294" s="88" t="s">
        <v>88</v>
      </c>
      <c r="J294" s="62" t="s">
        <v>77</v>
      </c>
      <c r="K294" s="62" t="s">
        <v>956</v>
      </c>
    </row>
    <row r="295" spans="1:11" s="3" customFormat="1" ht="47.25" x14ac:dyDescent="0.25">
      <c r="A295" s="513" t="s">
        <v>1011</v>
      </c>
      <c r="B295" s="514" t="s">
        <v>1013</v>
      </c>
      <c r="C295" s="516">
        <v>45000000</v>
      </c>
      <c r="D295" s="515">
        <v>25000</v>
      </c>
      <c r="E295" s="515">
        <v>31250</v>
      </c>
      <c r="F295" s="518" t="s">
        <v>63</v>
      </c>
      <c r="G295" s="519" t="s">
        <v>69</v>
      </c>
      <c r="H295" s="518" t="s">
        <v>67</v>
      </c>
      <c r="I295" s="520" t="s">
        <v>88</v>
      </c>
      <c r="J295" s="517" t="s">
        <v>119</v>
      </c>
      <c r="K295" s="517" t="s">
        <v>1067</v>
      </c>
    </row>
    <row r="296" spans="1:11" s="3" customFormat="1" ht="47.25" x14ac:dyDescent="0.25">
      <c r="A296" s="513" t="s">
        <v>1012</v>
      </c>
      <c r="B296" s="514" t="s">
        <v>1014</v>
      </c>
      <c r="C296" s="516">
        <v>32323500</v>
      </c>
      <c r="D296" s="515">
        <v>6988</v>
      </c>
      <c r="E296" s="515">
        <v>8735</v>
      </c>
      <c r="F296" s="518" t="s">
        <v>63</v>
      </c>
      <c r="G296" s="519" t="s">
        <v>69</v>
      </c>
      <c r="H296" s="518" t="s">
        <v>67</v>
      </c>
      <c r="I296" s="520" t="s">
        <v>88</v>
      </c>
      <c r="J296" s="517" t="s">
        <v>184</v>
      </c>
      <c r="K296" s="517" t="s">
        <v>648</v>
      </c>
    </row>
    <row r="297" spans="1:11" s="3" customFormat="1" ht="47.25" x14ac:dyDescent="0.25">
      <c r="A297" s="526" t="s">
        <v>1037</v>
      </c>
      <c r="B297" s="528" t="s">
        <v>1041</v>
      </c>
      <c r="C297" s="524">
        <v>32321200</v>
      </c>
      <c r="D297" s="529">
        <v>6900</v>
      </c>
      <c r="E297" s="529">
        <v>8625</v>
      </c>
      <c r="F297" s="518" t="s">
        <v>63</v>
      </c>
      <c r="G297" s="519" t="s">
        <v>69</v>
      </c>
      <c r="H297" s="518" t="s">
        <v>67</v>
      </c>
      <c r="I297" s="520" t="s">
        <v>88</v>
      </c>
      <c r="J297" s="518" t="s">
        <v>77</v>
      </c>
      <c r="K297" s="518" t="s">
        <v>1045</v>
      </c>
    </row>
    <row r="298" spans="1:11" s="3" customFormat="1" ht="47.25" x14ac:dyDescent="0.25">
      <c r="A298" s="526" t="s">
        <v>1038</v>
      </c>
      <c r="B298" s="528" t="s">
        <v>1042</v>
      </c>
      <c r="C298" s="524">
        <v>32321200</v>
      </c>
      <c r="D298" s="529">
        <v>6900</v>
      </c>
      <c r="E298" s="529">
        <v>8625</v>
      </c>
      <c r="F298" s="518" t="s">
        <v>63</v>
      </c>
      <c r="G298" s="519" t="s">
        <v>69</v>
      </c>
      <c r="H298" s="518" t="s">
        <v>67</v>
      </c>
      <c r="I298" s="520" t="s">
        <v>88</v>
      </c>
      <c r="J298" s="518" t="s">
        <v>77</v>
      </c>
      <c r="K298" s="518" t="s">
        <v>1045</v>
      </c>
    </row>
    <row r="299" spans="1:11" s="3" customFormat="1" ht="47.25" x14ac:dyDescent="0.25">
      <c r="A299" s="526" t="s">
        <v>1039</v>
      </c>
      <c r="B299" s="528" t="s">
        <v>1043</v>
      </c>
      <c r="C299" s="524">
        <v>90910000</v>
      </c>
      <c r="D299" s="529">
        <v>6980</v>
      </c>
      <c r="E299" s="529">
        <v>8725</v>
      </c>
      <c r="F299" s="518" t="s">
        <v>63</v>
      </c>
      <c r="G299" s="519" t="s">
        <v>69</v>
      </c>
      <c r="H299" s="518" t="s">
        <v>67</v>
      </c>
      <c r="I299" s="520" t="s">
        <v>88</v>
      </c>
      <c r="J299" s="518" t="s">
        <v>77</v>
      </c>
      <c r="K299" s="518" t="s">
        <v>1045</v>
      </c>
    </row>
    <row r="300" spans="1:11" s="3" customFormat="1" ht="47.25" x14ac:dyDescent="0.25">
      <c r="A300" s="526" t="s">
        <v>1040</v>
      </c>
      <c r="B300" s="528" t="s">
        <v>1044</v>
      </c>
      <c r="C300" s="524">
        <v>44212320</v>
      </c>
      <c r="D300" s="529">
        <v>2950</v>
      </c>
      <c r="E300" s="529">
        <v>3687.5</v>
      </c>
      <c r="F300" s="518" t="s">
        <v>63</v>
      </c>
      <c r="G300" s="519" t="s">
        <v>69</v>
      </c>
      <c r="H300" s="518" t="s">
        <v>67</v>
      </c>
      <c r="I300" s="520" t="s">
        <v>88</v>
      </c>
      <c r="J300" s="518" t="s">
        <v>77</v>
      </c>
      <c r="K300" s="518" t="s">
        <v>1046</v>
      </c>
    </row>
    <row r="301" spans="1:11" s="3" customFormat="1" ht="47.25" x14ac:dyDescent="0.25">
      <c r="A301" s="526" t="s">
        <v>1047</v>
      </c>
      <c r="B301" s="528" t="s">
        <v>1048</v>
      </c>
      <c r="C301" s="524">
        <v>45262100</v>
      </c>
      <c r="D301" s="529">
        <v>11360</v>
      </c>
      <c r="E301" s="529">
        <v>14200</v>
      </c>
      <c r="F301" s="518" t="s">
        <v>63</v>
      </c>
      <c r="G301" s="519" t="s">
        <v>69</v>
      </c>
      <c r="H301" s="518" t="s">
        <v>67</v>
      </c>
      <c r="I301" s="520" t="s">
        <v>88</v>
      </c>
      <c r="J301" s="519" t="s">
        <v>80</v>
      </c>
      <c r="K301" s="519" t="s">
        <v>1147</v>
      </c>
    </row>
    <row r="302" spans="1:11" s="3" customFormat="1" ht="47.25" x14ac:dyDescent="0.25">
      <c r="A302" s="526" t="s">
        <v>1125</v>
      </c>
      <c r="B302" s="528" t="s">
        <v>1126</v>
      </c>
      <c r="C302" s="524">
        <v>45000000</v>
      </c>
      <c r="D302" s="529">
        <v>26400</v>
      </c>
      <c r="E302" s="529">
        <v>33000</v>
      </c>
      <c r="F302" s="518" t="s">
        <v>63</v>
      </c>
      <c r="G302" s="519" t="s">
        <v>69</v>
      </c>
      <c r="H302" s="518" t="s">
        <v>67</v>
      </c>
      <c r="I302" s="520" t="s">
        <v>88</v>
      </c>
      <c r="J302" s="519" t="s">
        <v>80</v>
      </c>
      <c r="K302" s="519" t="s">
        <v>1127</v>
      </c>
    </row>
    <row r="303" spans="1:11" s="3" customFormat="1" ht="24" customHeight="1" x14ac:dyDescent="0.25">
      <c r="A303" s="170" t="s">
        <v>31</v>
      </c>
      <c r="B303" s="171"/>
      <c r="C303" s="172"/>
      <c r="D303" s="173">
        <f>SUM(D272,D274,D278:D302)</f>
        <v>994062.1</v>
      </c>
      <c r="E303" s="173">
        <f>SUM(E272,E274,E278:E302)</f>
        <v>1235940.1299999999</v>
      </c>
      <c r="F303" s="174"/>
      <c r="G303" s="174"/>
      <c r="H303" s="174"/>
      <c r="I303" s="175"/>
      <c r="J303" s="174"/>
      <c r="K303" s="176"/>
    </row>
    <row r="304" spans="1:11" s="3" customFormat="1" ht="24" customHeight="1" x14ac:dyDescent="0.25">
      <c r="A304" s="59" t="s">
        <v>6</v>
      </c>
      <c r="B304" s="177"/>
      <c r="C304" s="300"/>
      <c r="D304" s="27">
        <f>SUM(D268+D303)</f>
        <v>1301952.1000000001</v>
      </c>
      <c r="E304" s="27">
        <f>SUM(E268+E303)</f>
        <v>1620802.63</v>
      </c>
      <c r="F304" s="64"/>
      <c r="G304" s="64"/>
      <c r="H304" s="64"/>
      <c r="I304" s="65"/>
      <c r="J304" s="64"/>
      <c r="K304" s="130"/>
    </row>
    <row r="305" spans="1:11" s="3" customFormat="1" ht="17.25" customHeight="1" x14ac:dyDescent="0.25">
      <c r="A305" s="122"/>
      <c r="B305" s="131"/>
      <c r="C305" s="132"/>
      <c r="D305" s="133"/>
      <c r="E305" s="133"/>
      <c r="F305" s="134"/>
      <c r="G305" s="134"/>
      <c r="H305" s="134"/>
      <c r="I305" s="135"/>
      <c r="J305" s="134"/>
      <c r="K305" s="136"/>
    </row>
    <row r="306" spans="1:11" s="3" customFormat="1" ht="24" customHeight="1" x14ac:dyDescent="0.25">
      <c r="A306" s="137" t="s">
        <v>5</v>
      </c>
      <c r="B306" s="63"/>
      <c r="C306" s="300"/>
      <c r="D306" s="27"/>
      <c r="E306" s="27"/>
      <c r="F306" s="64"/>
      <c r="G306" s="64"/>
      <c r="H306" s="64"/>
      <c r="I306" s="65"/>
      <c r="J306" s="64"/>
      <c r="K306" s="130"/>
    </row>
    <row r="307" spans="1:11" s="3" customFormat="1" ht="31.5" customHeight="1" x14ac:dyDescent="0.25">
      <c r="A307" s="179" t="s">
        <v>90</v>
      </c>
      <c r="B307" s="374" t="s">
        <v>116</v>
      </c>
      <c r="C307" s="180">
        <v>66510000</v>
      </c>
      <c r="D307" s="460">
        <f>SUM(D309:D311)</f>
        <v>871000</v>
      </c>
      <c r="E307" s="460">
        <f>SUM(E309:E311)</f>
        <v>871000</v>
      </c>
      <c r="F307" s="214" t="s">
        <v>65</v>
      </c>
      <c r="G307" s="28" t="s">
        <v>117</v>
      </c>
      <c r="H307" s="28" t="s">
        <v>68</v>
      </c>
      <c r="I307" s="29" t="s">
        <v>88</v>
      </c>
      <c r="J307" s="28" t="s">
        <v>80</v>
      </c>
      <c r="K307" s="28" t="s">
        <v>118</v>
      </c>
    </row>
    <row r="308" spans="1:11" s="3" customFormat="1" ht="31.5" customHeight="1" x14ac:dyDescent="0.25">
      <c r="A308" s="169" t="s">
        <v>822</v>
      </c>
      <c r="B308" s="374"/>
      <c r="C308" s="180"/>
      <c r="D308" s="178">
        <f>SUM(D309+D310+D312)</f>
        <v>851000</v>
      </c>
      <c r="E308" s="178">
        <f>SUM(E309+E310+E312)</f>
        <v>851000</v>
      </c>
      <c r="F308" s="214"/>
      <c r="G308" s="28"/>
      <c r="H308" s="28"/>
      <c r="I308" s="29"/>
      <c r="J308" s="28"/>
      <c r="K308" s="28"/>
    </row>
    <row r="309" spans="1:11" s="3" customFormat="1" ht="31.5" customHeight="1" x14ac:dyDescent="0.25">
      <c r="A309" s="179"/>
      <c r="B309" s="374" t="s">
        <v>114</v>
      </c>
      <c r="C309" s="180"/>
      <c r="D309" s="178">
        <v>664000</v>
      </c>
      <c r="E309" s="178">
        <v>664000</v>
      </c>
      <c r="F309" s="214"/>
      <c r="G309" s="28"/>
      <c r="H309" s="28"/>
      <c r="I309" s="29"/>
      <c r="J309" s="28"/>
      <c r="K309" s="28"/>
    </row>
    <row r="310" spans="1:11" s="3" customFormat="1" ht="31.5" customHeight="1" x14ac:dyDescent="0.25">
      <c r="A310" s="179"/>
      <c r="B310" s="374" t="s">
        <v>113</v>
      </c>
      <c r="C310" s="180"/>
      <c r="D310" s="178">
        <v>107000</v>
      </c>
      <c r="E310" s="178">
        <v>107000</v>
      </c>
      <c r="F310" s="214"/>
      <c r="G310" s="28"/>
      <c r="H310" s="28"/>
      <c r="I310" s="29"/>
      <c r="J310" s="28"/>
      <c r="K310" s="28"/>
    </row>
    <row r="311" spans="1:11" s="3" customFormat="1" ht="31.5" customHeight="1" x14ac:dyDescent="0.25">
      <c r="A311" s="179"/>
      <c r="B311" s="374" t="s">
        <v>115</v>
      </c>
      <c r="C311" s="180"/>
      <c r="D311" s="460">
        <v>100000</v>
      </c>
      <c r="E311" s="460">
        <v>100000</v>
      </c>
      <c r="F311" s="214"/>
      <c r="G311" s="28"/>
      <c r="H311" s="28"/>
      <c r="I311" s="29"/>
      <c r="J311" s="28"/>
      <c r="K311" s="28"/>
    </row>
    <row r="312" spans="1:11" s="3" customFormat="1" ht="31.5" customHeight="1" x14ac:dyDescent="0.25">
      <c r="A312" s="169" t="s">
        <v>822</v>
      </c>
      <c r="B312" s="374"/>
      <c r="C312" s="180"/>
      <c r="D312" s="178">
        <v>80000</v>
      </c>
      <c r="E312" s="178">
        <v>80000</v>
      </c>
      <c r="F312" s="214"/>
      <c r="G312" s="28"/>
      <c r="H312" s="28"/>
      <c r="I312" s="29"/>
      <c r="J312" s="28"/>
      <c r="K312" s="28"/>
    </row>
    <row r="313" spans="1:11" s="3" customFormat="1" ht="31.5" customHeight="1" x14ac:dyDescent="0.25">
      <c r="A313" s="179" t="s">
        <v>91</v>
      </c>
      <c r="B313" s="375" t="s">
        <v>102</v>
      </c>
      <c r="C313" s="180">
        <v>66512100</v>
      </c>
      <c r="D313" s="7">
        <v>26400</v>
      </c>
      <c r="E313" s="7">
        <v>26400</v>
      </c>
      <c r="F313" s="214" t="s">
        <v>63</v>
      </c>
      <c r="G313" s="28" t="s">
        <v>69</v>
      </c>
      <c r="H313" s="28" t="s">
        <v>67</v>
      </c>
      <c r="I313" s="215" t="s">
        <v>88</v>
      </c>
      <c r="J313" s="28" t="s">
        <v>119</v>
      </c>
      <c r="K313" s="28" t="s">
        <v>81</v>
      </c>
    </row>
    <row r="314" spans="1:11" s="3" customFormat="1" ht="31.5" customHeight="1" x14ac:dyDescent="0.25">
      <c r="A314" s="179" t="s">
        <v>92</v>
      </c>
      <c r="B314" s="376" t="s">
        <v>103</v>
      </c>
      <c r="C314" s="180">
        <v>66513200</v>
      </c>
      <c r="D314" s="7">
        <v>6000</v>
      </c>
      <c r="E314" s="7">
        <v>6000</v>
      </c>
      <c r="F314" s="214" t="s">
        <v>63</v>
      </c>
      <c r="G314" s="28" t="s">
        <v>69</v>
      </c>
      <c r="H314" s="28" t="s">
        <v>67</v>
      </c>
      <c r="I314" s="215" t="s">
        <v>88</v>
      </c>
      <c r="J314" s="28" t="s">
        <v>80</v>
      </c>
      <c r="K314" s="28" t="s">
        <v>81</v>
      </c>
    </row>
    <row r="315" spans="1:11" s="3" customFormat="1" ht="47.25" x14ac:dyDescent="0.25">
      <c r="A315" s="349" t="s">
        <v>562</v>
      </c>
      <c r="B315" s="375" t="s">
        <v>712</v>
      </c>
      <c r="C315" s="180">
        <v>66510000</v>
      </c>
      <c r="D315" s="7">
        <v>4200</v>
      </c>
      <c r="E315" s="7">
        <v>4200</v>
      </c>
      <c r="F315" s="214" t="s">
        <v>63</v>
      </c>
      <c r="G315" s="28" t="s">
        <v>69</v>
      </c>
      <c r="H315" s="28" t="s">
        <v>67</v>
      </c>
      <c r="I315" s="215" t="s">
        <v>88</v>
      </c>
      <c r="J315" s="6" t="s">
        <v>75</v>
      </c>
      <c r="K315" s="6" t="s">
        <v>563</v>
      </c>
    </row>
    <row r="316" spans="1:11" s="3" customFormat="1" ht="31.5" customHeight="1" x14ac:dyDescent="0.25">
      <c r="A316" s="179" t="s">
        <v>93</v>
      </c>
      <c r="B316" s="356" t="s">
        <v>104</v>
      </c>
      <c r="C316" s="180">
        <v>71632000</v>
      </c>
      <c r="D316" s="252">
        <v>7801</v>
      </c>
      <c r="E316" s="252">
        <v>9751.25</v>
      </c>
      <c r="F316" s="214" t="s">
        <v>63</v>
      </c>
      <c r="G316" s="225" t="s">
        <v>69</v>
      </c>
      <c r="H316" s="225" t="s">
        <v>67</v>
      </c>
      <c r="I316" s="88" t="s">
        <v>88</v>
      </c>
      <c r="J316" s="225" t="s">
        <v>75</v>
      </c>
      <c r="K316" s="225" t="s">
        <v>120</v>
      </c>
    </row>
    <row r="317" spans="1:11" s="3" customFormat="1" ht="31.5" customHeight="1" x14ac:dyDescent="0.25">
      <c r="A317" s="11" t="s">
        <v>501</v>
      </c>
      <c r="B317" s="356"/>
      <c r="C317" s="180"/>
      <c r="D317" s="87">
        <v>12000</v>
      </c>
      <c r="E317" s="87">
        <v>15000</v>
      </c>
      <c r="F317" s="251"/>
      <c r="G317" s="62"/>
      <c r="H317" s="62"/>
      <c r="I317" s="88"/>
      <c r="J317" s="62"/>
      <c r="K317" s="62"/>
    </row>
    <row r="318" spans="1:11" s="3" customFormat="1" ht="31.5" customHeight="1" x14ac:dyDescent="0.25">
      <c r="A318" s="179" t="s">
        <v>94</v>
      </c>
      <c r="B318" s="377" t="s">
        <v>105</v>
      </c>
      <c r="C318" s="249">
        <v>50413200</v>
      </c>
      <c r="D318" s="250">
        <v>8160</v>
      </c>
      <c r="E318" s="247">
        <v>10200</v>
      </c>
      <c r="F318" s="214" t="s">
        <v>63</v>
      </c>
      <c r="G318" s="225" t="s">
        <v>69</v>
      </c>
      <c r="H318" s="225" t="s">
        <v>67</v>
      </c>
      <c r="I318" s="248" t="s">
        <v>88</v>
      </c>
      <c r="J318" s="225" t="s">
        <v>75</v>
      </c>
      <c r="K318" s="225" t="s">
        <v>84</v>
      </c>
    </row>
    <row r="319" spans="1:11" s="3" customFormat="1" ht="31.5" customHeight="1" x14ac:dyDescent="0.25">
      <c r="A319" s="169" t="s">
        <v>95</v>
      </c>
      <c r="B319" s="354" t="s">
        <v>106</v>
      </c>
      <c r="C319" s="180">
        <v>18100000</v>
      </c>
      <c r="D319" s="256">
        <v>18000</v>
      </c>
      <c r="E319" s="256">
        <v>22500</v>
      </c>
      <c r="F319" s="214" t="s">
        <v>63</v>
      </c>
      <c r="G319" s="28" t="s">
        <v>69</v>
      </c>
      <c r="H319" s="28" t="s">
        <v>67</v>
      </c>
      <c r="I319" s="24" t="s">
        <v>88</v>
      </c>
      <c r="J319" s="28" t="s">
        <v>70</v>
      </c>
      <c r="K319" s="323" t="s">
        <v>76</v>
      </c>
    </row>
    <row r="320" spans="1:11" s="3" customFormat="1" ht="31.5" customHeight="1" x14ac:dyDescent="0.25">
      <c r="A320" s="169" t="s">
        <v>501</v>
      </c>
      <c r="B320" s="354"/>
      <c r="C320" s="180"/>
      <c r="D320" s="7">
        <v>14800</v>
      </c>
      <c r="E320" s="7">
        <v>18500</v>
      </c>
      <c r="F320" s="251"/>
      <c r="G320" s="6"/>
      <c r="H320" s="6"/>
      <c r="I320" s="24"/>
      <c r="J320" s="6"/>
      <c r="K320" s="6" t="s">
        <v>637</v>
      </c>
    </row>
    <row r="321" spans="1:11" s="5" customFormat="1" ht="31.5" customHeight="1" x14ac:dyDescent="0.25">
      <c r="A321" s="169" t="s">
        <v>96</v>
      </c>
      <c r="B321" s="377" t="s">
        <v>107</v>
      </c>
      <c r="C321" s="181">
        <v>18800000</v>
      </c>
      <c r="D321" s="216">
        <v>8500</v>
      </c>
      <c r="E321" s="217">
        <v>10625</v>
      </c>
      <c r="F321" s="330" t="s">
        <v>63</v>
      </c>
      <c r="G321" s="22" t="s">
        <v>69</v>
      </c>
      <c r="H321" s="22" t="s">
        <v>67</v>
      </c>
      <c r="I321" s="25" t="s">
        <v>88</v>
      </c>
      <c r="J321" s="22" t="s">
        <v>70</v>
      </c>
      <c r="K321" s="331" t="s">
        <v>76</v>
      </c>
    </row>
    <row r="322" spans="1:11" s="5" customFormat="1" ht="31.5" customHeight="1" x14ac:dyDescent="0.25">
      <c r="A322" s="169" t="s">
        <v>501</v>
      </c>
      <c r="B322" s="356"/>
      <c r="C322" s="31"/>
      <c r="D322" s="87"/>
      <c r="E322" s="87"/>
      <c r="F322" s="251"/>
      <c r="G322" s="6"/>
      <c r="H322" s="6"/>
      <c r="I322" s="24"/>
      <c r="J322" s="6"/>
      <c r="K322" s="6" t="s">
        <v>637</v>
      </c>
    </row>
    <row r="323" spans="1:11" s="5" customFormat="1" ht="31.5" customHeight="1" x14ac:dyDescent="0.25">
      <c r="A323" s="169" t="s">
        <v>97</v>
      </c>
      <c r="B323" s="356" t="s">
        <v>108</v>
      </c>
      <c r="C323" s="31">
        <v>33760000</v>
      </c>
      <c r="D323" s="87">
        <v>22000</v>
      </c>
      <c r="E323" s="87">
        <v>27500</v>
      </c>
      <c r="F323" s="214" t="s">
        <v>63</v>
      </c>
      <c r="G323" s="28" t="s">
        <v>69</v>
      </c>
      <c r="H323" s="28" t="s">
        <v>67</v>
      </c>
      <c r="I323" s="24" t="s">
        <v>88</v>
      </c>
      <c r="J323" s="28" t="s">
        <v>121</v>
      </c>
      <c r="K323" s="28" t="s">
        <v>122</v>
      </c>
    </row>
    <row r="324" spans="1:11" s="5" customFormat="1" ht="31.5" customHeight="1" x14ac:dyDescent="0.25">
      <c r="A324" s="169" t="s">
        <v>98</v>
      </c>
      <c r="B324" s="359" t="s">
        <v>109</v>
      </c>
      <c r="C324" s="182">
        <v>79820000</v>
      </c>
      <c r="D324" s="213">
        <v>16000</v>
      </c>
      <c r="E324" s="213">
        <v>20000</v>
      </c>
      <c r="F324" s="214" t="s">
        <v>63</v>
      </c>
      <c r="G324" s="28" t="s">
        <v>69</v>
      </c>
      <c r="H324" s="28" t="s">
        <v>67</v>
      </c>
      <c r="I324" s="112" t="s">
        <v>88</v>
      </c>
      <c r="J324" s="28" t="s">
        <v>121</v>
      </c>
      <c r="K324" s="28" t="s">
        <v>122</v>
      </c>
    </row>
    <row r="325" spans="1:11" s="5" customFormat="1" ht="31.5" customHeight="1" x14ac:dyDescent="0.25">
      <c r="A325" s="169" t="s">
        <v>99</v>
      </c>
      <c r="B325" s="371" t="s">
        <v>110</v>
      </c>
      <c r="C325" s="226">
        <v>50413200</v>
      </c>
      <c r="D325" s="213">
        <v>3680</v>
      </c>
      <c r="E325" s="227">
        <v>4600</v>
      </c>
      <c r="F325" s="214" t="s">
        <v>63</v>
      </c>
      <c r="G325" s="225" t="s">
        <v>69</v>
      </c>
      <c r="H325" s="225" t="s">
        <v>67</v>
      </c>
      <c r="I325" s="228" t="s">
        <v>88</v>
      </c>
      <c r="J325" s="225" t="s">
        <v>75</v>
      </c>
      <c r="K325" s="225" t="s">
        <v>84</v>
      </c>
    </row>
    <row r="326" spans="1:11" s="5" customFormat="1" ht="31.5" customHeight="1" x14ac:dyDescent="0.25">
      <c r="A326" s="169" t="s">
        <v>100</v>
      </c>
      <c r="B326" s="357" t="s">
        <v>111</v>
      </c>
      <c r="C326" s="30">
        <v>30192000</v>
      </c>
      <c r="D326" s="140">
        <v>14400</v>
      </c>
      <c r="E326" s="140">
        <v>18000</v>
      </c>
      <c r="F326" s="214" t="s">
        <v>63</v>
      </c>
      <c r="G326" s="28" t="s">
        <v>69</v>
      </c>
      <c r="H326" s="28" t="s">
        <v>67</v>
      </c>
      <c r="I326" s="58" t="s">
        <v>88</v>
      </c>
      <c r="J326" s="28" t="s">
        <v>80</v>
      </c>
      <c r="K326" s="28" t="s">
        <v>81</v>
      </c>
    </row>
    <row r="327" spans="1:11" s="5" customFormat="1" ht="31.5" customHeight="1" x14ac:dyDescent="0.25">
      <c r="A327" s="169" t="s">
        <v>101</v>
      </c>
      <c r="B327" s="357" t="s">
        <v>112</v>
      </c>
      <c r="C327" s="34">
        <v>39131100</v>
      </c>
      <c r="D327" s="334">
        <v>6800</v>
      </c>
      <c r="E327" s="334">
        <v>8500</v>
      </c>
      <c r="F327" s="335" t="s">
        <v>63</v>
      </c>
      <c r="G327" s="40" t="s">
        <v>69</v>
      </c>
      <c r="H327" s="40" t="s">
        <v>67</v>
      </c>
      <c r="I327" s="23" t="s">
        <v>88</v>
      </c>
      <c r="J327" s="40" t="s">
        <v>75</v>
      </c>
      <c r="K327" s="40" t="s">
        <v>123</v>
      </c>
    </row>
    <row r="328" spans="1:11" s="5" customFormat="1" ht="47.25" x14ac:dyDescent="0.25">
      <c r="A328" s="169" t="s">
        <v>689</v>
      </c>
      <c r="B328" s="378" t="s">
        <v>690</v>
      </c>
      <c r="C328" s="184">
        <v>39130000</v>
      </c>
      <c r="D328" s="350">
        <v>10000</v>
      </c>
      <c r="E328" s="350">
        <v>12500</v>
      </c>
      <c r="F328" s="351" t="s">
        <v>63</v>
      </c>
      <c r="G328" s="8" t="s">
        <v>69</v>
      </c>
      <c r="H328" s="8" t="s">
        <v>67</v>
      </c>
      <c r="I328" s="26" t="s">
        <v>88</v>
      </c>
      <c r="J328" s="8" t="s">
        <v>83</v>
      </c>
      <c r="K328" s="8" t="s">
        <v>691</v>
      </c>
    </row>
    <row r="329" spans="1:11" s="5" customFormat="1" ht="47.25" x14ac:dyDescent="0.25">
      <c r="A329" s="169" t="s">
        <v>696</v>
      </c>
      <c r="B329" s="354" t="s">
        <v>698</v>
      </c>
      <c r="C329" s="332">
        <v>39110000</v>
      </c>
      <c r="D329" s="87">
        <v>26000</v>
      </c>
      <c r="E329" s="87">
        <v>32500</v>
      </c>
      <c r="F329" s="351" t="s">
        <v>63</v>
      </c>
      <c r="G329" s="8" t="s">
        <v>69</v>
      </c>
      <c r="H329" s="8" t="s">
        <v>67</v>
      </c>
      <c r="I329" s="26" t="s">
        <v>88</v>
      </c>
      <c r="J329" s="306" t="s">
        <v>83</v>
      </c>
      <c r="K329" s="306" t="s">
        <v>700</v>
      </c>
    </row>
    <row r="330" spans="1:11" s="5" customFormat="1" ht="31.5" x14ac:dyDescent="0.25">
      <c r="A330" s="169" t="s">
        <v>738</v>
      </c>
      <c r="B330" s="393"/>
      <c r="C330" s="32">
        <v>39130000</v>
      </c>
      <c r="D330" s="87"/>
      <c r="E330" s="87"/>
      <c r="F330" s="251"/>
      <c r="G330" s="6"/>
      <c r="H330" s="6"/>
      <c r="I330" s="24"/>
      <c r="J330" s="6" t="s">
        <v>72</v>
      </c>
      <c r="K330" s="6" t="s">
        <v>745</v>
      </c>
    </row>
    <row r="331" spans="1:11" s="5" customFormat="1" ht="47.25" x14ac:dyDescent="0.25">
      <c r="A331" s="169" t="s">
        <v>697</v>
      </c>
      <c r="B331" s="370" t="s">
        <v>699</v>
      </c>
      <c r="C331" s="184">
        <v>50730000</v>
      </c>
      <c r="D331" s="350">
        <v>12000</v>
      </c>
      <c r="E331" s="350">
        <v>15000</v>
      </c>
      <c r="F331" s="351" t="s">
        <v>63</v>
      </c>
      <c r="G331" s="8" t="s">
        <v>69</v>
      </c>
      <c r="H331" s="8" t="s">
        <v>67</v>
      </c>
      <c r="I331" s="26" t="s">
        <v>88</v>
      </c>
      <c r="J331" s="8" t="s">
        <v>83</v>
      </c>
      <c r="K331" s="8" t="s">
        <v>691</v>
      </c>
    </row>
    <row r="332" spans="1:11" s="5" customFormat="1" ht="47.25" x14ac:dyDescent="0.25">
      <c r="A332" s="169" t="s">
        <v>701</v>
      </c>
      <c r="B332" s="354" t="s">
        <v>702</v>
      </c>
      <c r="C332" s="32">
        <v>31625100</v>
      </c>
      <c r="D332" s="87">
        <v>6980</v>
      </c>
      <c r="E332" s="87">
        <v>8725</v>
      </c>
      <c r="F332" s="251" t="s">
        <v>63</v>
      </c>
      <c r="G332" s="6" t="s">
        <v>69</v>
      </c>
      <c r="H332" s="6" t="s">
        <v>67</v>
      </c>
      <c r="I332" s="24" t="s">
        <v>88</v>
      </c>
      <c r="J332" s="6" t="s">
        <v>83</v>
      </c>
      <c r="K332" s="6" t="s">
        <v>703</v>
      </c>
    </row>
    <row r="333" spans="1:11" s="5" customFormat="1" ht="47.25" x14ac:dyDescent="0.25">
      <c r="A333" s="169" t="s">
        <v>742</v>
      </c>
      <c r="B333" s="393" t="s">
        <v>740</v>
      </c>
      <c r="C333" s="32">
        <v>42510000</v>
      </c>
      <c r="D333" s="87">
        <v>25600</v>
      </c>
      <c r="E333" s="87">
        <v>32000</v>
      </c>
      <c r="F333" s="251" t="s">
        <v>63</v>
      </c>
      <c r="G333" s="6" t="s">
        <v>69</v>
      </c>
      <c r="H333" s="6" t="s">
        <v>67</v>
      </c>
      <c r="I333" s="24" t="s">
        <v>88</v>
      </c>
      <c r="J333" s="6" t="s">
        <v>72</v>
      </c>
      <c r="K333" s="6" t="s">
        <v>741</v>
      </c>
    </row>
    <row r="334" spans="1:11" s="5" customFormat="1" ht="47.25" x14ac:dyDescent="0.25">
      <c r="A334" s="169" t="s">
        <v>835</v>
      </c>
      <c r="B334" s="393" t="s">
        <v>837</v>
      </c>
      <c r="C334" s="32">
        <v>31625300</v>
      </c>
      <c r="D334" s="87">
        <v>6000</v>
      </c>
      <c r="E334" s="87">
        <v>7500</v>
      </c>
      <c r="F334" s="251" t="s">
        <v>63</v>
      </c>
      <c r="G334" s="6" t="s">
        <v>69</v>
      </c>
      <c r="H334" s="6" t="s">
        <v>67</v>
      </c>
      <c r="I334" s="24" t="s">
        <v>88</v>
      </c>
      <c r="J334" s="6" t="s">
        <v>121</v>
      </c>
      <c r="K334" s="6" t="s">
        <v>839</v>
      </c>
    </row>
    <row r="335" spans="1:11" s="5" customFormat="1" ht="47.25" x14ac:dyDescent="0.25">
      <c r="A335" s="169" t="s">
        <v>836</v>
      </c>
      <c r="B335" s="393" t="s">
        <v>838</v>
      </c>
      <c r="C335" s="32">
        <v>31625000</v>
      </c>
      <c r="D335" s="87">
        <v>6800</v>
      </c>
      <c r="E335" s="87">
        <v>8500</v>
      </c>
      <c r="F335" s="251" t="s">
        <v>63</v>
      </c>
      <c r="G335" s="6" t="s">
        <v>69</v>
      </c>
      <c r="H335" s="6" t="s">
        <v>67</v>
      </c>
      <c r="I335" s="24" t="s">
        <v>88</v>
      </c>
      <c r="J335" s="6" t="s">
        <v>121</v>
      </c>
      <c r="K335" s="6" t="s">
        <v>839</v>
      </c>
    </row>
    <row r="336" spans="1:11" s="5" customFormat="1" ht="47.25" x14ac:dyDescent="0.25">
      <c r="A336" s="169" t="s">
        <v>940</v>
      </c>
      <c r="B336" s="393" t="s">
        <v>941</v>
      </c>
      <c r="C336" s="32">
        <v>39120000</v>
      </c>
      <c r="D336" s="87">
        <v>3500</v>
      </c>
      <c r="E336" s="87">
        <v>4375</v>
      </c>
      <c r="F336" s="251" t="s">
        <v>63</v>
      </c>
      <c r="G336" s="6" t="s">
        <v>69</v>
      </c>
      <c r="H336" s="6" t="s">
        <v>67</v>
      </c>
      <c r="I336" s="24" t="s">
        <v>88</v>
      </c>
      <c r="J336" s="6" t="s">
        <v>85</v>
      </c>
      <c r="K336" s="6" t="s">
        <v>942</v>
      </c>
    </row>
    <row r="337" spans="1:11" s="5" customFormat="1" ht="47.25" x14ac:dyDescent="0.25">
      <c r="A337" s="169" t="s">
        <v>971</v>
      </c>
      <c r="B337" s="393" t="s">
        <v>969</v>
      </c>
      <c r="C337" s="32">
        <v>34100000</v>
      </c>
      <c r="D337" s="87">
        <v>264000</v>
      </c>
      <c r="E337" s="87">
        <v>330000</v>
      </c>
      <c r="F337" s="251" t="s">
        <v>65</v>
      </c>
      <c r="G337" s="6" t="s">
        <v>69</v>
      </c>
      <c r="H337" s="62" t="s">
        <v>68</v>
      </c>
      <c r="I337" s="24" t="s">
        <v>88</v>
      </c>
      <c r="J337" s="6" t="s">
        <v>184</v>
      </c>
      <c r="K337" s="6" t="s">
        <v>970</v>
      </c>
    </row>
    <row r="338" spans="1:11" s="5" customFormat="1" ht="47.25" x14ac:dyDescent="0.25">
      <c r="A338" s="169" t="s">
        <v>975</v>
      </c>
      <c r="B338" s="393" t="s">
        <v>976</v>
      </c>
      <c r="C338" s="6" t="s">
        <v>977</v>
      </c>
      <c r="D338" s="252">
        <v>214500</v>
      </c>
      <c r="E338" s="252">
        <v>225225</v>
      </c>
      <c r="F338" s="532" t="s">
        <v>485</v>
      </c>
      <c r="G338" s="6" t="s">
        <v>69</v>
      </c>
      <c r="H338" s="62" t="s">
        <v>67</v>
      </c>
      <c r="I338" s="24" t="s">
        <v>88</v>
      </c>
      <c r="J338" s="6" t="s">
        <v>184</v>
      </c>
      <c r="K338" s="6" t="s">
        <v>978</v>
      </c>
    </row>
    <row r="339" spans="1:11" s="5" customFormat="1" ht="31.5" x14ac:dyDescent="0.25">
      <c r="A339" s="526" t="s">
        <v>1021</v>
      </c>
      <c r="B339" s="393"/>
      <c r="C339" s="6"/>
      <c r="D339" s="529">
        <v>232200</v>
      </c>
      <c r="E339" s="529">
        <v>243810</v>
      </c>
      <c r="F339" s="533" t="s">
        <v>1068</v>
      </c>
      <c r="G339" s="6"/>
      <c r="H339" s="62"/>
      <c r="I339" s="24"/>
      <c r="J339" s="6"/>
      <c r="K339" s="6"/>
    </row>
    <row r="340" spans="1:11" s="5" customFormat="1" ht="47.25" x14ac:dyDescent="0.25">
      <c r="A340" s="526" t="s">
        <v>1110</v>
      </c>
      <c r="B340" s="528" t="s">
        <v>1111</v>
      </c>
      <c r="C340" s="524">
        <v>39298900</v>
      </c>
      <c r="D340" s="529">
        <v>2960</v>
      </c>
      <c r="E340" s="529">
        <v>3700</v>
      </c>
      <c r="F340" s="533" t="s">
        <v>63</v>
      </c>
      <c r="G340" s="519" t="s">
        <v>69</v>
      </c>
      <c r="H340" s="518" t="s">
        <v>67</v>
      </c>
      <c r="I340" s="525" t="s">
        <v>88</v>
      </c>
      <c r="J340" s="519" t="s">
        <v>119</v>
      </c>
      <c r="K340" s="519" t="s">
        <v>1112</v>
      </c>
    </row>
    <row r="341" spans="1:11" s="5" customFormat="1" ht="47.25" x14ac:dyDescent="0.25">
      <c r="A341" s="526" t="s">
        <v>1129</v>
      </c>
      <c r="B341" s="528" t="s">
        <v>1130</v>
      </c>
      <c r="C341" s="524">
        <v>79713000</v>
      </c>
      <c r="D341" s="523">
        <v>318400</v>
      </c>
      <c r="E341" s="523">
        <v>398000</v>
      </c>
      <c r="F341" s="533" t="s">
        <v>316</v>
      </c>
      <c r="G341" s="519" t="s">
        <v>69</v>
      </c>
      <c r="H341" s="518" t="s">
        <v>68</v>
      </c>
      <c r="I341" s="525" t="s">
        <v>88</v>
      </c>
      <c r="J341" s="519" t="s">
        <v>80</v>
      </c>
      <c r="K341" s="519" t="s">
        <v>1131</v>
      </c>
    </row>
    <row r="342" spans="1:11" s="5" customFormat="1" ht="47.25" x14ac:dyDescent="0.25">
      <c r="A342" s="526" t="s">
        <v>1132</v>
      </c>
      <c r="B342" s="528" t="s">
        <v>1133</v>
      </c>
      <c r="C342" s="524">
        <v>79341000</v>
      </c>
      <c r="D342" s="523">
        <v>16724</v>
      </c>
      <c r="E342" s="523">
        <v>20905</v>
      </c>
      <c r="F342" s="533" t="s">
        <v>63</v>
      </c>
      <c r="G342" s="519" t="s">
        <v>69</v>
      </c>
      <c r="H342" s="518" t="s">
        <v>67</v>
      </c>
      <c r="I342" s="525" t="s">
        <v>88</v>
      </c>
      <c r="J342" s="519" t="s">
        <v>80</v>
      </c>
      <c r="K342" s="519" t="s">
        <v>81</v>
      </c>
    </row>
    <row r="343" spans="1:11" s="5" customFormat="1" ht="47.25" x14ac:dyDescent="0.25">
      <c r="A343" s="526" t="s">
        <v>1149</v>
      </c>
      <c r="B343" s="528" t="s">
        <v>1146</v>
      </c>
      <c r="C343" s="524">
        <v>34410000</v>
      </c>
      <c r="D343" s="523">
        <v>8000</v>
      </c>
      <c r="E343" s="523">
        <v>10000</v>
      </c>
      <c r="F343" s="533" t="s">
        <v>63</v>
      </c>
      <c r="G343" s="519" t="s">
        <v>69</v>
      </c>
      <c r="H343" s="518" t="s">
        <v>67</v>
      </c>
      <c r="I343" s="525" t="s">
        <v>88</v>
      </c>
      <c r="J343" s="519" t="s">
        <v>80</v>
      </c>
      <c r="K343" s="519" t="s">
        <v>81</v>
      </c>
    </row>
    <row r="344" spans="1:11" s="5" customFormat="1" ht="47.25" x14ac:dyDescent="0.25">
      <c r="A344" s="526" t="s">
        <v>1170</v>
      </c>
      <c r="B344" s="528" t="s">
        <v>1171</v>
      </c>
      <c r="C344" s="524">
        <v>64110000</v>
      </c>
      <c r="D344" s="523">
        <v>260800</v>
      </c>
      <c r="E344" s="523">
        <v>326000</v>
      </c>
      <c r="F344" s="533" t="s">
        <v>559</v>
      </c>
      <c r="G344" s="519" t="s">
        <v>69</v>
      </c>
      <c r="H344" s="518" t="s">
        <v>67</v>
      </c>
      <c r="I344" s="525" t="s">
        <v>88</v>
      </c>
      <c r="J344" s="519" t="s">
        <v>80</v>
      </c>
      <c r="K344" s="519" t="s">
        <v>1172</v>
      </c>
    </row>
    <row r="345" spans="1:11" s="5" customFormat="1" ht="47.25" customHeight="1" x14ac:dyDescent="0.25">
      <c r="A345" s="392" t="s">
        <v>342</v>
      </c>
      <c r="B345" s="367" t="s">
        <v>496</v>
      </c>
      <c r="C345" s="287">
        <v>45314000</v>
      </c>
      <c r="D345" s="537">
        <v>5200</v>
      </c>
      <c r="E345" s="537">
        <v>6500</v>
      </c>
      <c r="F345" s="289" t="s">
        <v>63</v>
      </c>
      <c r="G345" s="28" t="s">
        <v>69</v>
      </c>
      <c r="H345" s="268" t="s">
        <v>67</v>
      </c>
      <c r="I345" s="290" t="s">
        <v>88</v>
      </c>
      <c r="J345" s="478" t="s">
        <v>70</v>
      </c>
      <c r="K345" s="313" t="s">
        <v>250</v>
      </c>
    </row>
    <row r="346" spans="1:11" s="5" customFormat="1" ht="31.5" customHeight="1" x14ac:dyDescent="0.25">
      <c r="A346" s="534" t="s">
        <v>1021</v>
      </c>
      <c r="B346" s="535" t="s">
        <v>1069</v>
      </c>
      <c r="C346" s="287"/>
      <c r="D346" s="536">
        <v>6000</v>
      </c>
      <c r="E346" s="536">
        <v>7500</v>
      </c>
      <c r="F346" s="289"/>
      <c r="G346" s="28"/>
      <c r="H346" s="268"/>
      <c r="I346" s="290"/>
      <c r="J346" s="538" t="s">
        <v>80</v>
      </c>
      <c r="K346" s="539" t="s">
        <v>1070</v>
      </c>
    </row>
    <row r="347" spans="1:11" s="5" customFormat="1" ht="31.5" customHeight="1" x14ac:dyDescent="0.25">
      <c r="A347" s="169" t="s">
        <v>343</v>
      </c>
      <c r="B347" s="357" t="s">
        <v>367</v>
      </c>
      <c r="C347" s="72">
        <v>45314000</v>
      </c>
      <c r="D347" s="73">
        <v>4000</v>
      </c>
      <c r="E347" s="73">
        <v>5000</v>
      </c>
      <c r="F347" s="74" t="s">
        <v>63</v>
      </c>
      <c r="G347" s="28" t="s">
        <v>69</v>
      </c>
      <c r="H347" s="75" t="s">
        <v>67</v>
      </c>
      <c r="I347" s="76" t="s">
        <v>88</v>
      </c>
      <c r="J347" s="75" t="s">
        <v>70</v>
      </c>
      <c r="K347" s="74" t="s">
        <v>250</v>
      </c>
    </row>
    <row r="348" spans="1:11" s="5" customFormat="1" ht="63" customHeight="1" x14ac:dyDescent="0.25">
      <c r="A348" s="383" t="s">
        <v>344</v>
      </c>
      <c r="B348" s="379" t="s">
        <v>717</v>
      </c>
      <c r="C348" s="322">
        <v>32570000</v>
      </c>
      <c r="D348" s="311">
        <v>4000</v>
      </c>
      <c r="E348" s="311">
        <v>5000</v>
      </c>
      <c r="F348" s="285" t="s">
        <v>63</v>
      </c>
      <c r="G348" s="323" t="s">
        <v>69</v>
      </c>
      <c r="H348" s="284" t="s">
        <v>67</v>
      </c>
      <c r="I348" s="324" t="s">
        <v>88</v>
      </c>
      <c r="J348" s="284" t="s">
        <v>70</v>
      </c>
      <c r="K348" s="285" t="s">
        <v>250</v>
      </c>
    </row>
    <row r="349" spans="1:11" s="5" customFormat="1" ht="31.5" customHeight="1" x14ac:dyDescent="0.25">
      <c r="A349" s="11" t="s">
        <v>345</v>
      </c>
      <c r="B349" s="353" t="s">
        <v>368</v>
      </c>
      <c r="C349" s="77">
        <v>48620000</v>
      </c>
      <c r="D349" s="78">
        <v>13200</v>
      </c>
      <c r="E349" s="78">
        <v>16500</v>
      </c>
      <c r="F349" s="79" t="s">
        <v>63</v>
      </c>
      <c r="G349" s="28" t="s">
        <v>69</v>
      </c>
      <c r="H349" s="80" t="s">
        <v>67</v>
      </c>
      <c r="I349" s="81" t="s">
        <v>88</v>
      </c>
      <c r="J349" s="80" t="s">
        <v>83</v>
      </c>
      <c r="K349" s="79" t="s">
        <v>385</v>
      </c>
    </row>
    <row r="350" spans="1:11" s="5" customFormat="1" ht="47.25" customHeight="1" x14ac:dyDescent="0.25">
      <c r="A350" s="11" t="s">
        <v>346</v>
      </c>
      <c r="B350" s="380" t="s">
        <v>487</v>
      </c>
      <c r="C350" s="82">
        <v>30236000</v>
      </c>
      <c r="D350" s="464">
        <v>1120000</v>
      </c>
      <c r="E350" s="464">
        <v>1400000</v>
      </c>
      <c r="F350" s="84" t="s">
        <v>183</v>
      </c>
      <c r="G350" s="28" t="s">
        <v>69</v>
      </c>
      <c r="H350" s="84" t="s">
        <v>67</v>
      </c>
      <c r="I350" s="85" t="s">
        <v>88</v>
      </c>
      <c r="J350" s="333" t="s">
        <v>121</v>
      </c>
      <c r="K350" s="84" t="s">
        <v>386</v>
      </c>
    </row>
    <row r="351" spans="1:11" s="5" customFormat="1" ht="31.5" customHeight="1" x14ac:dyDescent="0.25">
      <c r="A351" s="11" t="s">
        <v>822</v>
      </c>
      <c r="B351" s="380"/>
      <c r="C351" s="461"/>
      <c r="D351" s="465">
        <v>1280000</v>
      </c>
      <c r="E351" s="465">
        <v>1600000</v>
      </c>
      <c r="F351" s="462"/>
      <c r="G351" s="28"/>
      <c r="H351" s="462"/>
      <c r="I351" s="463"/>
      <c r="J351" s="462" t="s">
        <v>85</v>
      </c>
      <c r="K351" s="462"/>
    </row>
    <row r="352" spans="1:11" s="5" customFormat="1" ht="31.5" customHeight="1" x14ac:dyDescent="0.25">
      <c r="A352" s="11" t="s">
        <v>347</v>
      </c>
      <c r="B352" s="381" t="s">
        <v>369</v>
      </c>
      <c r="C352" s="82">
        <v>30236000</v>
      </c>
      <c r="D352" s="464">
        <v>480000</v>
      </c>
      <c r="E352" s="464">
        <v>600000</v>
      </c>
      <c r="F352" s="84" t="s">
        <v>183</v>
      </c>
      <c r="G352" s="28" t="s">
        <v>69</v>
      </c>
      <c r="H352" s="84" t="s">
        <v>67</v>
      </c>
      <c r="I352" s="85" t="s">
        <v>88</v>
      </c>
      <c r="J352" s="333" t="s">
        <v>85</v>
      </c>
      <c r="K352" s="84" t="s">
        <v>387</v>
      </c>
    </row>
    <row r="353" spans="1:11" s="5" customFormat="1" ht="31.5" customHeight="1" x14ac:dyDescent="0.25">
      <c r="A353" s="521" t="s">
        <v>1021</v>
      </c>
      <c r="B353" s="381"/>
      <c r="C353" s="32"/>
      <c r="D353" s="523">
        <v>552000</v>
      </c>
      <c r="E353" s="523">
        <v>690000</v>
      </c>
      <c r="F353" s="6"/>
      <c r="G353" s="28"/>
      <c r="H353" s="6"/>
      <c r="I353" s="24"/>
      <c r="J353" s="519" t="s">
        <v>119</v>
      </c>
      <c r="K353" s="6"/>
    </row>
    <row r="354" spans="1:11" s="5" customFormat="1" ht="31.5" customHeight="1" x14ac:dyDescent="0.25">
      <c r="A354" s="169" t="s">
        <v>348</v>
      </c>
      <c r="B354" s="381" t="s">
        <v>370</v>
      </c>
      <c r="C354" s="32">
        <v>48620000</v>
      </c>
      <c r="D354" s="256">
        <v>200000</v>
      </c>
      <c r="E354" s="256">
        <v>250000</v>
      </c>
      <c r="F354" s="6" t="s">
        <v>64</v>
      </c>
      <c r="G354" s="28" t="s">
        <v>69</v>
      </c>
      <c r="H354" s="6" t="s">
        <v>67</v>
      </c>
      <c r="I354" s="24" t="s">
        <v>88</v>
      </c>
      <c r="J354" s="306" t="s">
        <v>70</v>
      </c>
      <c r="K354" s="306" t="s">
        <v>388</v>
      </c>
    </row>
    <row r="355" spans="1:11" s="5" customFormat="1" ht="31.5" customHeight="1" x14ac:dyDescent="0.25">
      <c r="A355" s="169" t="s">
        <v>501</v>
      </c>
      <c r="B355" s="380"/>
      <c r="C355" s="31"/>
      <c r="D355" s="87">
        <v>182000</v>
      </c>
      <c r="E355" s="87">
        <v>227500</v>
      </c>
      <c r="F355" s="62"/>
      <c r="G355" s="225"/>
      <c r="H355" s="62"/>
      <c r="I355" s="88"/>
      <c r="J355" s="62" t="s">
        <v>75</v>
      </c>
      <c r="K355" s="62" t="s">
        <v>552</v>
      </c>
    </row>
    <row r="356" spans="1:11" s="5" customFormat="1" ht="31.5" customHeight="1" x14ac:dyDescent="0.25">
      <c r="A356" s="11" t="s">
        <v>349</v>
      </c>
      <c r="B356" s="382" t="s">
        <v>371</v>
      </c>
      <c r="C356" s="82">
        <v>48710000</v>
      </c>
      <c r="D356" s="83">
        <v>18000</v>
      </c>
      <c r="E356" s="83">
        <v>22500</v>
      </c>
      <c r="F356" s="84" t="s">
        <v>63</v>
      </c>
      <c r="G356" s="28" t="s">
        <v>69</v>
      </c>
      <c r="H356" s="84" t="s">
        <v>67</v>
      </c>
      <c r="I356" s="85" t="s">
        <v>88</v>
      </c>
      <c r="J356" s="333" t="s">
        <v>72</v>
      </c>
      <c r="K356" s="333" t="s">
        <v>389</v>
      </c>
    </row>
    <row r="357" spans="1:11" s="5" customFormat="1" ht="31.5" customHeight="1" x14ac:dyDescent="0.25">
      <c r="A357" s="11" t="s">
        <v>822</v>
      </c>
      <c r="B357" s="381" t="s">
        <v>841</v>
      </c>
      <c r="C357" s="32"/>
      <c r="D357" s="7"/>
      <c r="E357" s="7"/>
      <c r="F357" s="6"/>
      <c r="G357" s="28"/>
      <c r="H357" s="6"/>
      <c r="I357" s="24"/>
      <c r="J357" s="6" t="s">
        <v>121</v>
      </c>
      <c r="K357" s="6" t="s">
        <v>842</v>
      </c>
    </row>
    <row r="358" spans="1:11" s="5" customFormat="1" ht="31.5" customHeight="1" x14ac:dyDescent="0.25">
      <c r="A358" s="472" t="s">
        <v>350</v>
      </c>
      <c r="B358" s="382" t="s">
        <v>999</v>
      </c>
      <c r="C358" s="488">
        <v>72265000</v>
      </c>
      <c r="D358" s="464">
        <v>22800</v>
      </c>
      <c r="E358" s="464">
        <v>28500</v>
      </c>
      <c r="F358" s="333" t="s">
        <v>63</v>
      </c>
      <c r="G358" s="323" t="s">
        <v>69</v>
      </c>
      <c r="H358" s="333" t="s">
        <v>67</v>
      </c>
      <c r="I358" s="338" t="s">
        <v>88</v>
      </c>
      <c r="J358" s="333" t="s">
        <v>121</v>
      </c>
      <c r="K358" s="333" t="s">
        <v>390</v>
      </c>
    </row>
    <row r="359" spans="1:11" s="5" customFormat="1" ht="31.5" customHeight="1" x14ac:dyDescent="0.25">
      <c r="A359" s="383" t="s">
        <v>351</v>
      </c>
      <c r="B359" s="382" t="s">
        <v>1000</v>
      </c>
      <c r="C359" s="488">
        <v>72265000</v>
      </c>
      <c r="D359" s="464">
        <v>20800</v>
      </c>
      <c r="E359" s="464">
        <v>26000</v>
      </c>
      <c r="F359" s="333" t="s">
        <v>63</v>
      </c>
      <c r="G359" s="323" t="s">
        <v>69</v>
      </c>
      <c r="H359" s="333" t="s">
        <v>67</v>
      </c>
      <c r="I359" s="338" t="s">
        <v>88</v>
      </c>
      <c r="J359" s="333" t="s">
        <v>121</v>
      </c>
      <c r="K359" s="333" t="s">
        <v>390</v>
      </c>
    </row>
    <row r="360" spans="1:11" s="5" customFormat="1" ht="31.5" customHeight="1" x14ac:dyDescent="0.25">
      <c r="A360" s="383" t="s">
        <v>352</v>
      </c>
      <c r="B360" s="382" t="s">
        <v>1001</v>
      </c>
      <c r="C360" s="488">
        <v>72265000</v>
      </c>
      <c r="D360" s="464">
        <v>8800</v>
      </c>
      <c r="E360" s="464">
        <v>11000</v>
      </c>
      <c r="F360" s="333" t="s">
        <v>63</v>
      </c>
      <c r="G360" s="323" t="s">
        <v>69</v>
      </c>
      <c r="H360" s="333" t="s">
        <v>67</v>
      </c>
      <c r="I360" s="338" t="s">
        <v>88</v>
      </c>
      <c r="J360" s="333" t="s">
        <v>121</v>
      </c>
      <c r="K360" s="333" t="s">
        <v>390</v>
      </c>
    </row>
    <row r="361" spans="1:11" s="5" customFormat="1" ht="31.5" customHeight="1" x14ac:dyDescent="0.25">
      <c r="A361" s="169" t="s">
        <v>353</v>
      </c>
      <c r="B361" s="381" t="s">
        <v>372</v>
      </c>
      <c r="C361" s="32">
        <v>33195100</v>
      </c>
      <c r="D361" s="7">
        <v>4000</v>
      </c>
      <c r="E361" s="7">
        <v>5000</v>
      </c>
      <c r="F361" s="6" t="s">
        <v>63</v>
      </c>
      <c r="G361" s="28" t="s">
        <v>69</v>
      </c>
      <c r="H361" s="6" t="s">
        <v>67</v>
      </c>
      <c r="I361" s="24" t="s">
        <v>88</v>
      </c>
      <c r="J361" s="6" t="s">
        <v>184</v>
      </c>
      <c r="K361" s="6" t="s">
        <v>391</v>
      </c>
    </row>
    <row r="362" spans="1:11" s="5" customFormat="1" ht="31.5" customHeight="1" x14ac:dyDescent="0.25">
      <c r="A362" s="11" t="s">
        <v>354</v>
      </c>
      <c r="B362" s="381" t="s">
        <v>373</v>
      </c>
      <c r="C362" s="82">
        <v>48730000</v>
      </c>
      <c r="D362" s="83">
        <v>54000</v>
      </c>
      <c r="E362" s="83">
        <v>67500</v>
      </c>
      <c r="F362" s="84" t="s">
        <v>64</v>
      </c>
      <c r="G362" s="28" t="s">
        <v>69</v>
      </c>
      <c r="H362" s="84" t="s">
        <v>67</v>
      </c>
      <c r="I362" s="85" t="s">
        <v>88</v>
      </c>
      <c r="J362" s="84" t="s">
        <v>121</v>
      </c>
      <c r="K362" s="84" t="s">
        <v>392</v>
      </c>
    </row>
    <row r="363" spans="1:11" s="5" customFormat="1" ht="31.5" customHeight="1" x14ac:dyDescent="0.25">
      <c r="A363" s="169" t="s">
        <v>355</v>
      </c>
      <c r="B363" s="381" t="s">
        <v>374</v>
      </c>
      <c r="C363" s="32">
        <v>30232100</v>
      </c>
      <c r="D363" s="7">
        <v>768000</v>
      </c>
      <c r="E363" s="7">
        <v>960000</v>
      </c>
      <c r="F363" s="6" t="s">
        <v>65</v>
      </c>
      <c r="G363" s="28" t="s">
        <v>69</v>
      </c>
      <c r="H363" s="62" t="s">
        <v>68</v>
      </c>
      <c r="I363" s="24" t="s">
        <v>88</v>
      </c>
      <c r="J363" s="306" t="s">
        <v>318</v>
      </c>
      <c r="K363" s="306" t="s">
        <v>393</v>
      </c>
    </row>
    <row r="364" spans="1:11" s="5" customFormat="1" ht="31.5" customHeight="1" x14ac:dyDescent="0.25">
      <c r="A364" s="169" t="s">
        <v>738</v>
      </c>
      <c r="B364" s="354"/>
      <c r="C364" s="32"/>
      <c r="D364" s="7"/>
      <c r="E364" s="7"/>
      <c r="F364" s="6"/>
      <c r="G364" s="28"/>
      <c r="H364" s="62"/>
      <c r="I364" s="24"/>
      <c r="J364" s="6" t="s">
        <v>72</v>
      </c>
      <c r="K364" s="6" t="s">
        <v>760</v>
      </c>
    </row>
    <row r="365" spans="1:11" s="5" customFormat="1" ht="31.5" customHeight="1" x14ac:dyDescent="0.25">
      <c r="A365" s="169" t="s">
        <v>356</v>
      </c>
      <c r="B365" s="381" t="s">
        <v>375</v>
      </c>
      <c r="C365" s="32">
        <v>72261000</v>
      </c>
      <c r="D365" s="256">
        <v>9600</v>
      </c>
      <c r="E365" s="256">
        <v>12000</v>
      </c>
      <c r="F365" s="6" t="s">
        <v>63</v>
      </c>
      <c r="G365" s="28" t="s">
        <v>69</v>
      </c>
      <c r="H365" s="6" t="s">
        <v>67</v>
      </c>
      <c r="I365" s="24" t="s">
        <v>88</v>
      </c>
      <c r="J365" s="6" t="s">
        <v>119</v>
      </c>
      <c r="K365" s="6" t="s">
        <v>81</v>
      </c>
    </row>
    <row r="366" spans="1:11" s="5" customFormat="1" ht="31.5" customHeight="1" x14ac:dyDescent="0.25">
      <c r="A366" s="526" t="s">
        <v>1021</v>
      </c>
      <c r="B366" s="381"/>
      <c r="C366" s="32"/>
      <c r="D366" s="523">
        <v>10800</v>
      </c>
      <c r="E366" s="523">
        <v>13500</v>
      </c>
      <c r="F366" s="6"/>
      <c r="G366" s="28"/>
      <c r="H366" s="6"/>
      <c r="I366" s="24"/>
      <c r="J366" s="6"/>
      <c r="K366" s="6"/>
    </row>
    <row r="367" spans="1:11" s="5" customFormat="1" ht="31.5" customHeight="1" x14ac:dyDescent="0.25">
      <c r="A367" s="11" t="s">
        <v>357</v>
      </c>
      <c r="B367" s="381" t="s">
        <v>397</v>
      </c>
      <c r="C367" s="82">
        <v>72261000</v>
      </c>
      <c r="D367" s="83">
        <v>12000</v>
      </c>
      <c r="E367" s="83">
        <v>15000</v>
      </c>
      <c r="F367" s="84" t="s">
        <v>63</v>
      </c>
      <c r="G367" s="28" t="s">
        <v>69</v>
      </c>
      <c r="H367" s="84" t="s">
        <v>67</v>
      </c>
      <c r="I367" s="85" t="s">
        <v>88</v>
      </c>
      <c r="J367" s="84" t="s">
        <v>119</v>
      </c>
      <c r="K367" s="84" t="s">
        <v>81</v>
      </c>
    </row>
    <row r="368" spans="1:11" s="5" customFormat="1" ht="31.5" customHeight="1" x14ac:dyDescent="0.25">
      <c r="A368" s="11" t="s">
        <v>358</v>
      </c>
      <c r="B368" s="381" t="s">
        <v>376</v>
      </c>
      <c r="C368" s="82">
        <v>72261000</v>
      </c>
      <c r="D368" s="83">
        <v>8000</v>
      </c>
      <c r="E368" s="83">
        <v>10000</v>
      </c>
      <c r="F368" s="84" t="s">
        <v>63</v>
      </c>
      <c r="G368" s="28" t="s">
        <v>69</v>
      </c>
      <c r="H368" s="84" t="s">
        <v>67</v>
      </c>
      <c r="I368" s="85" t="s">
        <v>88</v>
      </c>
      <c r="J368" s="84" t="s">
        <v>119</v>
      </c>
      <c r="K368" s="84" t="s">
        <v>81</v>
      </c>
    </row>
    <row r="369" spans="1:11" s="5" customFormat="1" ht="31.5" customHeight="1" x14ac:dyDescent="0.25">
      <c r="A369" s="11" t="s">
        <v>359</v>
      </c>
      <c r="B369" s="381" t="s">
        <v>377</v>
      </c>
      <c r="C369" s="32">
        <v>72261000</v>
      </c>
      <c r="D369" s="256">
        <v>14400</v>
      </c>
      <c r="E369" s="256">
        <v>18000</v>
      </c>
      <c r="F369" s="6" t="s">
        <v>63</v>
      </c>
      <c r="G369" s="28" t="s">
        <v>69</v>
      </c>
      <c r="H369" s="6" t="s">
        <v>67</v>
      </c>
      <c r="I369" s="24" t="s">
        <v>88</v>
      </c>
      <c r="J369" s="6" t="s">
        <v>119</v>
      </c>
      <c r="K369" s="6" t="s">
        <v>81</v>
      </c>
    </row>
    <row r="370" spans="1:11" s="5" customFormat="1" ht="31.5" customHeight="1" x14ac:dyDescent="0.25">
      <c r="A370" s="526" t="s">
        <v>1021</v>
      </c>
      <c r="B370" s="381"/>
      <c r="C370" s="32"/>
      <c r="D370" s="523">
        <v>12000</v>
      </c>
      <c r="E370" s="523">
        <v>15000</v>
      </c>
      <c r="F370" s="6"/>
      <c r="G370" s="28"/>
      <c r="H370" s="6"/>
      <c r="I370" s="24"/>
      <c r="J370" s="6"/>
      <c r="K370" s="6"/>
    </row>
    <row r="371" spans="1:11" s="5" customFormat="1" ht="31.5" customHeight="1" x14ac:dyDescent="0.25">
      <c r="A371" s="169" t="s">
        <v>360</v>
      </c>
      <c r="B371" s="380" t="s">
        <v>378</v>
      </c>
      <c r="C371" s="332">
        <v>39717000</v>
      </c>
      <c r="D371" s="256">
        <v>32000</v>
      </c>
      <c r="E371" s="256">
        <v>40000</v>
      </c>
      <c r="F371" s="306" t="s">
        <v>64</v>
      </c>
      <c r="G371" s="28" t="s">
        <v>69</v>
      </c>
      <c r="H371" s="6" t="s">
        <v>67</v>
      </c>
      <c r="I371" s="24" t="s">
        <v>88</v>
      </c>
      <c r="J371" s="306" t="s">
        <v>70</v>
      </c>
      <c r="K371" s="306" t="s">
        <v>120</v>
      </c>
    </row>
    <row r="372" spans="1:11" s="5" customFormat="1" ht="31.5" customHeight="1" x14ac:dyDescent="0.25">
      <c r="A372" s="169" t="s">
        <v>501</v>
      </c>
      <c r="B372" s="380"/>
      <c r="C372" s="32">
        <v>50730000</v>
      </c>
      <c r="D372" s="7">
        <v>25600</v>
      </c>
      <c r="E372" s="7">
        <v>32000</v>
      </c>
      <c r="F372" s="6" t="s">
        <v>63</v>
      </c>
      <c r="G372" s="28"/>
      <c r="H372" s="6"/>
      <c r="I372" s="24"/>
      <c r="J372" s="6" t="s">
        <v>83</v>
      </c>
      <c r="K372" s="6" t="s">
        <v>638</v>
      </c>
    </row>
    <row r="373" spans="1:11" s="5" customFormat="1" ht="31.5" customHeight="1" x14ac:dyDescent="0.25">
      <c r="A373" s="169" t="s">
        <v>361</v>
      </c>
      <c r="B373" s="380" t="s">
        <v>379</v>
      </c>
      <c r="C373" s="32">
        <v>30200000</v>
      </c>
      <c r="D373" s="87">
        <v>8000</v>
      </c>
      <c r="E373" s="87">
        <v>10000</v>
      </c>
      <c r="F373" s="84" t="s">
        <v>63</v>
      </c>
      <c r="G373" s="28" t="s">
        <v>69</v>
      </c>
      <c r="H373" s="6" t="s">
        <v>67</v>
      </c>
      <c r="I373" s="24" t="s">
        <v>88</v>
      </c>
      <c r="J373" s="6" t="s">
        <v>119</v>
      </c>
      <c r="K373" s="6" t="s">
        <v>81</v>
      </c>
    </row>
    <row r="374" spans="1:11" s="5" customFormat="1" ht="31.5" customHeight="1" x14ac:dyDescent="0.25">
      <c r="A374" s="169" t="s">
        <v>362</v>
      </c>
      <c r="B374" s="380" t="s">
        <v>380</v>
      </c>
      <c r="C374" s="332">
        <v>72261000</v>
      </c>
      <c r="D374" s="252">
        <v>11600</v>
      </c>
      <c r="E374" s="252">
        <v>14500</v>
      </c>
      <c r="F374" s="6" t="s">
        <v>63</v>
      </c>
      <c r="G374" s="28" t="s">
        <v>69</v>
      </c>
      <c r="H374" s="6" t="s">
        <v>67</v>
      </c>
      <c r="I374" s="24" t="s">
        <v>88</v>
      </c>
      <c r="J374" s="6" t="s">
        <v>119</v>
      </c>
      <c r="K374" s="6" t="s">
        <v>81</v>
      </c>
    </row>
    <row r="375" spans="1:11" s="5" customFormat="1" ht="31.5" customHeight="1" x14ac:dyDescent="0.25">
      <c r="A375" s="526" t="s">
        <v>1021</v>
      </c>
      <c r="B375" s="380"/>
      <c r="C375" s="524">
        <v>50312610</v>
      </c>
      <c r="D375" s="529">
        <v>5600</v>
      </c>
      <c r="E375" s="529">
        <v>7000</v>
      </c>
      <c r="F375" s="6"/>
      <c r="G375" s="28"/>
      <c r="H375" s="6"/>
      <c r="I375" s="24"/>
      <c r="J375" s="6"/>
      <c r="K375" s="6"/>
    </row>
    <row r="376" spans="1:11" s="5" customFormat="1" ht="31.5" customHeight="1" x14ac:dyDescent="0.25">
      <c r="A376" s="11" t="s">
        <v>363</v>
      </c>
      <c r="B376" s="381" t="s">
        <v>381</v>
      </c>
      <c r="C376" s="82">
        <v>48761000</v>
      </c>
      <c r="D376" s="83">
        <v>48800</v>
      </c>
      <c r="E376" s="83">
        <v>61000</v>
      </c>
      <c r="F376" s="84" t="s">
        <v>64</v>
      </c>
      <c r="G376" s="28" t="s">
        <v>69</v>
      </c>
      <c r="H376" s="84" t="s">
        <v>67</v>
      </c>
      <c r="I376" s="85" t="s">
        <v>88</v>
      </c>
      <c r="J376" s="84" t="s">
        <v>119</v>
      </c>
      <c r="K376" s="84" t="s">
        <v>394</v>
      </c>
    </row>
    <row r="377" spans="1:11" s="5" customFormat="1" ht="31.5" customHeight="1" x14ac:dyDescent="0.25">
      <c r="A377" s="11" t="s">
        <v>364</v>
      </c>
      <c r="B377" s="381" t="s">
        <v>382</v>
      </c>
      <c r="C377" s="82">
        <v>72261000</v>
      </c>
      <c r="D377" s="83">
        <v>5600</v>
      </c>
      <c r="E377" s="83">
        <v>7000</v>
      </c>
      <c r="F377" s="84" t="s">
        <v>63</v>
      </c>
      <c r="G377" s="28" t="s">
        <v>69</v>
      </c>
      <c r="H377" s="84" t="s">
        <v>67</v>
      </c>
      <c r="I377" s="85" t="s">
        <v>88</v>
      </c>
      <c r="J377" s="84" t="s">
        <v>119</v>
      </c>
      <c r="K377" s="84" t="s">
        <v>81</v>
      </c>
    </row>
    <row r="378" spans="1:11" s="5" customFormat="1" ht="31.5" customHeight="1" x14ac:dyDescent="0.25">
      <c r="A378" s="11" t="s">
        <v>365</v>
      </c>
      <c r="B378" s="381" t="s">
        <v>383</v>
      </c>
      <c r="C378" s="82">
        <v>48730000</v>
      </c>
      <c r="D378" s="464">
        <v>11000</v>
      </c>
      <c r="E378" s="464">
        <v>13750</v>
      </c>
      <c r="F378" s="84" t="s">
        <v>63</v>
      </c>
      <c r="G378" s="28" t="s">
        <v>69</v>
      </c>
      <c r="H378" s="84" t="s">
        <v>67</v>
      </c>
      <c r="I378" s="85" t="s">
        <v>88</v>
      </c>
      <c r="J378" s="84" t="s">
        <v>80</v>
      </c>
      <c r="K378" s="84" t="s">
        <v>395</v>
      </c>
    </row>
    <row r="379" spans="1:11" s="5" customFormat="1" ht="31.5" customHeight="1" x14ac:dyDescent="0.25">
      <c r="A379" s="521" t="s">
        <v>1021</v>
      </c>
      <c r="B379" s="381"/>
      <c r="C379" s="524"/>
      <c r="D379" s="523">
        <v>17000</v>
      </c>
      <c r="E379" s="523">
        <v>21250</v>
      </c>
      <c r="F379" s="6"/>
      <c r="G379" s="28"/>
      <c r="H379" s="6"/>
      <c r="I379" s="24"/>
      <c r="J379" s="6"/>
      <c r="K379" s="6"/>
    </row>
    <row r="380" spans="1:11" s="5" customFormat="1" ht="31.5" customHeight="1" x14ac:dyDescent="0.25">
      <c r="A380" s="11" t="s">
        <v>366</v>
      </c>
      <c r="B380" s="381" t="s">
        <v>384</v>
      </c>
      <c r="C380" s="428">
        <v>48730000</v>
      </c>
      <c r="D380" s="464">
        <v>25000</v>
      </c>
      <c r="E380" s="464">
        <v>31250</v>
      </c>
      <c r="F380" s="84" t="s">
        <v>63</v>
      </c>
      <c r="G380" s="28" t="s">
        <v>69</v>
      </c>
      <c r="H380" s="84" t="s">
        <v>67</v>
      </c>
      <c r="I380" s="85" t="s">
        <v>88</v>
      </c>
      <c r="J380" s="84" t="s">
        <v>119</v>
      </c>
      <c r="K380" s="84" t="s">
        <v>396</v>
      </c>
    </row>
    <row r="381" spans="1:11" s="5" customFormat="1" ht="31.5" customHeight="1" x14ac:dyDescent="0.25">
      <c r="A381" s="521" t="s">
        <v>1021</v>
      </c>
      <c r="B381" s="381"/>
      <c r="C381" s="31"/>
      <c r="D381" s="523">
        <v>11200</v>
      </c>
      <c r="E381" s="523">
        <v>14000</v>
      </c>
      <c r="F381" s="6"/>
      <c r="G381" s="28"/>
      <c r="H381" s="6"/>
      <c r="I381" s="24"/>
      <c r="J381" s="6"/>
      <c r="K381" s="6"/>
    </row>
    <row r="382" spans="1:11" s="5" customFormat="1" ht="31.5" customHeight="1" x14ac:dyDescent="0.25">
      <c r="A382" s="11" t="s">
        <v>411</v>
      </c>
      <c r="B382" s="381" t="s">
        <v>413</v>
      </c>
      <c r="C382" s="82">
        <v>72261000</v>
      </c>
      <c r="D382" s="83">
        <v>40000</v>
      </c>
      <c r="E382" s="83">
        <v>50000</v>
      </c>
      <c r="F382" s="84" t="s">
        <v>64</v>
      </c>
      <c r="G382" s="28" t="s">
        <v>69</v>
      </c>
      <c r="H382" s="84" t="s">
        <v>67</v>
      </c>
      <c r="I382" s="85" t="s">
        <v>88</v>
      </c>
      <c r="J382" s="333" t="s">
        <v>70</v>
      </c>
      <c r="K382" s="333" t="s">
        <v>76</v>
      </c>
    </row>
    <row r="383" spans="1:11" s="5" customFormat="1" ht="31.5" customHeight="1" x14ac:dyDescent="0.25">
      <c r="A383" s="169" t="s">
        <v>501</v>
      </c>
      <c r="B383" s="381"/>
      <c r="C383" s="82"/>
      <c r="D383" s="83"/>
      <c r="E383" s="83"/>
      <c r="F383" s="84"/>
      <c r="G383" s="28"/>
      <c r="H383" s="84"/>
      <c r="I383" s="85"/>
      <c r="J383" s="84" t="s">
        <v>83</v>
      </c>
      <c r="K383" s="84" t="s">
        <v>477</v>
      </c>
    </row>
    <row r="384" spans="1:11" s="5" customFormat="1" ht="31.5" customHeight="1" x14ac:dyDescent="0.25">
      <c r="A384" s="11" t="s">
        <v>412</v>
      </c>
      <c r="B384" s="381" t="s">
        <v>489</v>
      </c>
      <c r="C384" s="82">
        <v>72261000</v>
      </c>
      <c r="D384" s="83">
        <v>10400</v>
      </c>
      <c r="E384" s="83">
        <v>13000</v>
      </c>
      <c r="F384" s="84" t="s">
        <v>63</v>
      </c>
      <c r="G384" s="28" t="s">
        <v>69</v>
      </c>
      <c r="H384" s="84" t="s">
        <v>67</v>
      </c>
      <c r="I384" s="85" t="s">
        <v>88</v>
      </c>
      <c r="J384" s="84" t="s">
        <v>70</v>
      </c>
      <c r="K384" s="84" t="s">
        <v>173</v>
      </c>
    </row>
    <row r="385" spans="1:11" s="5" customFormat="1" ht="31.5" customHeight="1" x14ac:dyDescent="0.25">
      <c r="A385" s="11" t="s">
        <v>441</v>
      </c>
      <c r="B385" s="382" t="s">
        <v>442</v>
      </c>
      <c r="C385" s="32">
        <v>64227000</v>
      </c>
      <c r="D385" s="256">
        <v>84960</v>
      </c>
      <c r="E385" s="256">
        <v>106200</v>
      </c>
      <c r="F385" s="6" t="s">
        <v>284</v>
      </c>
      <c r="G385" s="28" t="s">
        <v>69</v>
      </c>
      <c r="H385" s="6" t="s">
        <v>68</v>
      </c>
      <c r="I385" s="24" t="s">
        <v>88</v>
      </c>
      <c r="J385" s="6" t="s">
        <v>70</v>
      </c>
      <c r="K385" s="6" t="s">
        <v>443</v>
      </c>
    </row>
    <row r="386" spans="1:11" s="5" customFormat="1" ht="31.5" customHeight="1" x14ac:dyDescent="0.25">
      <c r="A386" s="11" t="s">
        <v>501</v>
      </c>
      <c r="B386" s="381" t="s">
        <v>507</v>
      </c>
      <c r="C386" s="32"/>
      <c r="D386" s="7">
        <v>112000</v>
      </c>
      <c r="E386" s="7">
        <v>140000</v>
      </c>
      <c r="F386" s="6"/>
      <c r="G386" s="28"/>
      <c r="H386" s="6"/>
      <c r="I386" s="24"/>
      <c r="J386" s="6"/>
      <c r="K386" s="6"/>
    </row>
    <row r="387" spans="1:11" s="5" customFormat="1" ht="31.5" customHeight="1" x14ac:dyDescent="0.25">
      <c r="A387" s="11" t="s">
        <v>479</v>
      </c>
      <c r="B387" s="381" t="s">
        <v>482</v>
      </c>
      <c r="C387" s="82">
        <v>48000000</v>
      </c>
      <c r="D387" s="83">
        <v>60000</v>
      </c>
      <c r="E387" s="83">
        <v>75000</v>
      </c>
      <c r="F387" s="84" t="s">
        <v>485</v>
      </c>
      <c r="G387" s="28" t="s">
        <v>69</v>
      </c>
      <c r="H387" s="84" t="s">
        <v>67</v>
      </c>
      <c r="I387" s="85" t="s">
        <v>88</v>
      </c>
      <c r="J387" s="84" t="s">
        <v>70</v>
      </c>
      <c r="K387" s="84" t="s">
        <v>486</v>
      </c>
    </row>
    <row r="388" spans="1:11" s="5" customFormat="1" ht="31.5" customHeight="1" x14ac:dyDescent="0.25">
      <c r="A388" s="169" t="s">
        <v>480</v>
      </c>
      <c r="B388" s="382" t="s">
        <v>483</v>
      </c>
      <c r="C388" s="32">
        <v>48000000</v>
      </c>
      <c r="D388" s="7">
        <v>10400</v>
      </c>
      <c r="E388" s="7">
        <v>13000</v>
      </c>
      <c r="F388" s="231" t="s">
        <v>63</v>
      </c>
      <c r="G388" s="28" t="s">
        <v>69</v>
      </c>
      <c r="H388" s="6" t="s">
        <v>67</v>
      </c>
      <c r="I388" s="24" t="s">
        <v>88</v>
      </c>
      <c r="J388" s="6" t="s">
        <v>70</v>
      </c>
      <c r="K388" s="306" t="s">
        <v>486</v>
      </c>
    </row>
    <row r="389" spans="1:11" s="5" customFormat="1" ht="31.5" customHeight="1" x14ac:dyDescent="0.25">
      <c r="A389" s="169" t="s">
        <v>501</v>
      </c>
      <c r="B389" s="381" t="s">
        <v>535</v>
      </c>
      <c r="C389" s="32"/>
      <c r="D389" s="7"/>
      <c r="E389" s="7"/>
      <c r="F389" s="62"/>
      <c r="G389" s="28"/>
      <c r="H389" s="6"/>
      <c r="I389" s="24"/>
      <c r="J389" s="6"/>
      <c r="K389" s="6" t="s">
        <v>71</v>
      </c>
    </row>
    <row r="390" spans="1:11" s="5" customFormat="1" ht="31.5" customHeight="1" x14ac:dyDescent="0.25">
      <c r="A390" s="169" t="s">
        <v>481</v>
      </c>
      <c r="B390" s="382" t="s">
        <v>484</v>
      </c>
      <c r="C390" s="32">
        <v>48000000</v>
      </c>
      <c r="D390" s="7">
        <v>208000</v>
      </c>
      <c r="E390" s="7">
        <v>260000</v>
      </c>
      <c r="F390" s="62" t="s">
        <v>485</v>
      </c>
      <c r="G390" s="28" t="s">
        <v>69</v>
      </c>
      <c r="H390" s="6" t="s">
        <v>67</v>
      </c>
      <c r="I390" s="24" t="s">
        <v>88</v>
      </c>
      <c r="J390" s="6" t="s">
        <v>70</v>
      </c>
      <c r="K390" s="306" t="s">
        <v>486</v>
      </c>
    </row>
    <row r="391" spans="1:11" s="5" customFormat="1" ht="31.5" customHeight="1" x14ac:dyDescent="0.25">
      <c r="A391" s="169" t="s">
        <v>501</v>
      </c>
      <c r="B391" s="381" t="s">
        <v>536</v>
      </c>
      <c r="C391" s="32"/>
      <c r="D391" s="7"/>
      <c r="E391" s="7"/>
      <c r="F391" s="62"/>
      <c r="G391" s="28"/>
      <c r="H391" s="6"/>
      <c r="I391" s="24"/>
      <c r="J391" s="6"/>
      <c r="K391" s="6" t="s">
        <v>71</v>
      </c>
    </row>
    <row r="392" spans="1:11" s="5" customFormat="1" ht="47.25" x14ac:dyDescent="0.25">
      <c r="A392" s="169" t="s">
        <v>532</v>
      </c>
      <c r="B392" s="381" t="s">
        <v>533</v>
      </c>
      <c r="C392" s="32">
        <v>72261000</v>
      </c>
      <c r="D392" s="7">
        <v>34560</v>
      </c>
      <c r="E392" s="7">
        <v>43200</v>
      </c>
      <c r="F392" s="62" t="s">
        <v>485</v>
      </c>
      <c r="G392" s="28" t="s">
        <v>69</v>
      </c>
      <c r="H392" s="6" t="s">
        <v>67</v>
      </c>
      <c r="I392" s="24" t="s">
        <v>88</v>
      </c>
      <c r="J392" s="6" t="s">
        <v>70</v>
      </c>
      <c r="K392" s="6" t="s">
        <v>71</v>
      </c>
    </row>
    <row r="393" spans="1:11" s="5" customFormat="1" ht="47.25" x14ac:dyDescent="0.25">
      <c r="A393" s="169" t="s">
        <v>570</v>
      </c>
      <c r="B393" s="381" t="s">
        <v>713</v>
      </c>
      <c r="C393" s="32">
        <v>72261000</v>
      </c>
      <c r="D393" s="7">
        <v>2880</v>
      </c>
      <c r="E393" s="7">
        <v>3600</v>
      </c>
      <c r="F393" s="62" t="s">
        <v>63</v>
      </c>
      <c r="G393" s="6" t="s">
        <v>69</v>
      </c>
      <c r="H393" s="6" t="s">
        <v>67</v>
      </c>
      <c r="I393" s="24" t="s">
        <v>88</v>
      </c>
      <c r="J393" s="6" t="s">
        <v>70</v>
      </c>
      <c r="K393" s="6" t="s">
        <v>571</v>
      </c>
    </row>
    <row r="394" spans="1:11" s="5" customFormat="1" ht="47.25" x14ac:dyDescent="0.25">
      <c r="A394" s="169" t="s">
        <v>666</v>
      </c>
      <c r="B394" s="381" t="s">
        <v>667</v>
      </c>
      <c r="C394" s="32">
        <v>72211000</v>
      </c>
      <c r="D394" s="7">
        <v>56000</v>
      </c>
      <c r="E394" s="7">
        <v>70000</v>
      </c>
      <c r="F394" s="62" t="s">
        <v>485</v>
      </c>
      <c r="G394" s="6" t="s">
        <v>69</v>
      </c>
      <c r="H394" s="6" t="s">
        <v>67</v>
      </c>
      <c r="I394" s="24" t="s">
        <v>88</v>
      </c>
      <c r="J394" s="306" t="s">
        <v>83</v>
      </c>
      <c r="K394" s="306" t="s">
        <v>84</v>
      </c>
    </row>
    <row r="395" spans="1:11" s="5" customFormat="1" ht="31.5" x14ac:dyDescent="0.25">
      <c r="A395" s="169" t="s">
        <v>738</v>
      </c>
      <c r="B395" s="354"/>
      <c r="C395" s="32"/>
      <c r="D395" s="7"/>
      <c r="E395" s="7"/>
      <c r="F395" s="62"/>
      <c r="G395" s="6"/>
      <c r="H395" s="6"/>
      <c r="I395" s="24"/>
      <c r="J395" s="6" t="s">
        <v>72</v>
      </c>
      <c r="K395" s="6" t="s">
        <v>477</v>
      </c>
    </row>
    <row r="396" spans="1:11" s="5" customFormat="1" ht="47.25" x14ac:dyDescent="0.25">
      <c r="A396" s="169" t="s">
        <v>728</v>
      </c>
      <c r="B396" s="393" t="s">
        <v>729</v>
      </c>
      <c r="C396" s="32">
        <v>48220000</v>
      </c>
      <c r="D396" s="7">
        <v>43200</v>
      </c>
      <c r="E396" s="7">
        <v>54000</v>
      </c>
      <c r="F396" s="62" t="s">
        <v>64</v>
      </c>
      <c r="G396" s="6" t="s">
        <v>69</v>
      </c>
      <c r="H396" s="6" t="s">
        <v>67</v>
      </c>
      <c r="I396" s="24" t="s">
        <v>88</v>
      </c>
      <c r="J396" s="6" t="s">
        <v>72</v>
      </c>
      <c r="K396" s="6" t="s">
        <v>730</v>
      </c>
    </row>
    <row r="397" spans="1:11" s="5" customFormat="1" ht="47.25" x14ac:dyDescent="0.25">
      <c r="A397" s="169" t="s">
        <v>777</v>
      </c>
      <c r="B397" s="393" t="s">
        <v>779</v>
      </c>
      <c r="C397" s="32">
        <v>48700000</v>
      </c>
      <c r="D397" s="7">
        <v>19200</v>
      </c>
      <c r="E397" s="7">
        <v>24000</v>
      </c>
      <c r="F397" s="62" t="s">
        <v>63</v>
      </c>
      <c r="G397" s="6" t="s">
        <v>69</v>
      </c>
      <c r="H397" s="6" t="s">
        <v>67</v>
      </c>
      <c r="I397" s="24" t="s">
        <v>88</v>
      </c>
      <c r="J397" s="6" t="s">
        <v>318</v>
      </c>
      <c r="K397" s="6" t="s">
        <v>780</v>
      </c>
    </row>
    <row r="398" spans="1:11" s="5" customFormat="1" ht="47.25" x14ac:dyDescent="0.25">
      <c r="A398" s="169" t="s">
        <v>778</v>
      </c>
      <c r="B398" s="467" t="s">
        <v>784</v>
      </c>
      <c r="C398" s="332">
        <v>72211000</v>
      </c>
      <c r="D398" s="256">
        <v>16000</v>
      </c>
      <c r="E398" s="256">
        <v>20000</v>
      </c>
      <c r="F398" s="62" t="s">
        <v>63</v>
      </c>
      <c r="G398" s="6" t="s">
        <v>69</v>
      </c>
      <c r="H398" s="6" t="s">
        <v>67</v>
      </c>
      <c r="I398" s="24" t="s">
        <v>88</v>
      </c>
      <c r="J398" s="306" t="s">
        <v>121</v>
      </c>
      <c r="K398" s="306" t="s">
        <v>122</v>
      </c>
    </row>
    <row r="399" spans="1:11" s="5" customFormat="1" ht="31.5" x14ac:dyDescent="0.25">
      <c r="A399" s="500" t="s">
        <v>822</v>
      </c>
      <c r="B399" s="495" t="s">
        <v>903</v>
      </c>
      <c r="C399" s="461">
        <v>48000000</v>
      </c>
      <c r="D399" s="465">
        <v>10800</v>
      </c>
      <c r="E399" s="465">
        <v>13500</v>
      </c>
      <c r="F399" s="466"/>
      <c r="G399" s="462"/>
      <c r="H399" s="462"/>
      <c r="I399" s="463"/>
      <c r="J399" s="462" t="s">
        <v>85</v>
      </c>
      <c r="K399" s="462" t="s">
        <v>780</v>
      </c>
    </row>
    <row r="400" spans="1:11" s="5" customFormat="1" ht="47.25" x14ac:dyDescent="0.25">
      <c r="A400" s="169" t="s">
        <v>783</v>
      </c>
      <c r="B400" s="393" t="s">
        <v>785</v>
      </c>
      <c r="C400" s="32">
        <v>72211000</v>
      </c>
      <c r="D400" s="256">
        <v>120000</v>
      </c>
      <c r="E400" s="256">
        <v>150000</v>
      </c>
      <c r="F400" s="62" t="s">
        <v>64</v>
      </c>
      <c r="G400" s="6" t="s">
        <v>69</v>
      </c>
      <c r="H400" s="6" t="s">
        <v>67</v>
      </c>
      <c r="I400" s="24" t="s">
        <v>88</v>
      </c>
      <c r="J400" s="306" t="s">
        <v>318</v>
      </c>
      <c r="K400" s="306" t="s">
        <v>786</v>
      </c>
    </row>
    <row r="401" spans="1:11" s="5" customFormat="1" ht="31.5" x14ac:dyDescent="0.25">
      <c r="A401" s="169" t="s">
        <v>822</v>
      </c>
      <c r="B401" s="393"/>
      <c r="C401" s="32"/>
      <c r="D401" s="7">
        <v>80000</v>
      </c>
      <c r="E401" s="7">
        <v>100000</v>
      </c>
      <c r="F401" s="62"/>
      <c r="G401" s="6"/>
      <c r="H401" s="6"/>
      <c r="I401" s="24"/>
      <c r="J401" s="6" t="s">
        <v>184</v>
      </c>
      <c r="K401" s="6" t="s">
        <v>985</v>
      </c>
    </row>
    <row r="402" spans="1:11" s="5" customFormat="1" ht="47.25" x14ac:dyDescent="0.25">
      <c r="A402" s="169" t="s">
        <v>986</v>
      </c>
      <c r="B402" s="393" t="s">
        <v>987</v>
      </c>
      <c r="C402" s="32">
        <v>72211000</v>
      </c>
      <c r="D402" s="7">
        <v>80000</v>
      </c>
      <c r="E402" s="7">
        <v>100000</v>
      </c>
      <c r="F402" s="62" t="s">
        <v>64</v>
      </c>
      <c r="G402" s="6" t="s">
        <v>69</v>
      </c>
      <c r="H402" s="6" t="s">
        <v>67</v>
      </c>
      <c r="I402" s="24" t="s">
        <v>88</v>
      </c>
      <c r="J402" s="6" t="s">
        <v>184</v>
      </c>
      <c r="K402" s="6" t="s">
        <v>985</v>
      </c>
    </row>
    <row r="403" spans="1:11" s="5" customFormat="1" ht="47.25" x14ac:dyDescent="0.25">
      <c r="A403" s="526" t="s">
        <v>1018</v>
      </c>
      <c r="B403" s="522" t="s">
        <v>1019</v>
      </c>
      <c r="C403" s="524">
        <v>72211000</v>
      </c>
      <c r="D403" s="523">
        <v>5600</v>
      </c>
      <c r="E403" s="523">
        <v>7000</v>
      </c>
      <c r="F403" s="518" t="s">
        <v>63</v>
      </c>
      <c r="G403" s="519" t="s">
        <v>69</v>
      </c>
      <c r="H403" s="519" t="s">
        <v>67</v>
      </c>
      <c r="I403" s="525" t="s">
        <v>88</v>
      </c>
      <c r="J403" s="519" t="s">
        <v>184</v>
      </c>
      <c r="K403" s="519" t="s">
        <v>1020</v>
      </c>
    </row>
    <row r="404" spans="1:11" s="5" customFormat="1" ht="47.25" x14ac:dyDescent="0.25">
      <c r="A404" s="526" t="s">
        <v>1052</v>
      </c>
      <c r="B404" s="522" t="s">
        <v>1053</v>
      </c>
      <c r="C404" s="524">
        <v>50312300</v>
      </c>
      <c r="D404" s="523">
        <v>12000</v>
      </c>
      <c r="E404" s="523">
        <v>15000</v>
      </c>
      <c r="F404" s="518" t="s">
        <v>63</v>
      </c>
      <c r="G404" s="519" t="s">
        <v>69</v>
      </c>
      <c r="H404" s="519" t="s">
        <v>67</v>
      </c>
      <c r="I404" s="525" t="s">
        <v>88</v>
      </c>
      <c r="J404" s="519" t="s">
        <v>80</v>
      </c>
      <c r="K404" s="519" t="s">
        <v>1054</v>
      </c>
    </row>
    <row r="405" spans="1:11" s="5" customFormat="1" ht="47.25" x14ac:dyDescent="0.25">
      <c r="A405" s="526" t="s">
        <v>1071</v>
      </c>
      <c r="B405" s="522" t="s">
        <v>1072</v>
      </c>
      <c r="C405" s="524">
        <v>32570000</v>
      </c>
      <c r="D405" s="523">
        <v>4000</v>
      </c>
      <c r="E405" s="523">
        <v>5000</v>
      </c>
      <c r="F405" s="518" t="s">
        <v>63</v>
      </c>
      <c r="G405" s="519" t="s">
        <v>69</v>
      </c>
      <c r="H405" s="519" t="s">
        <v>67</v>
      </c>
      <c r="I405" s="525" t="s">
        <v>88</v>
      </c>
      <c r="J405" s="519" t="s">
        <v>119</v>
      </c>
      <c r="K405" s="519" t="s">
        <v>1073</v>
      </c>
    </row>
    <row r="406" spans="1:11" s="5" customFormat="1" ht="47.25" x14ac:dyDescent="0.25">
      <c r="A406" s="526" t="s">
        <v>1092</v>
      </c>
      <c r="B406" s="522" t="s">
        <v>1095</v>
      </c>
      <c r="C406" s="524">
        <v>71241000</v>
      </c>
      <c r="D406" s="523">
        <v>5600</v>
      </c>
      <c r="E406" s="523">
        <v>7000</v>
      </c>
      <c r="F406" s="518" t="s">
        <v>63</v>
      </c>
      <c r="G406" s="519" t="s">
        <v>69</v>
      </c>
      <c r="H406" s="519" t="s">
        <v>67</v>
      </c>
      <c r="I406" s="525" t="s">
        <v>88</v>
      </c>
      <c r="J406" s="519" t="s">
        <v>119</v>
      </c>
      <c r="K406" s="519" t="s">
        <v>391</v>
      </c>
    </row>
    <row r="407" spans="1:11" s="5" customFormat="1" ht="47.25" x14ac:dyDescent="0.25">
      <c r="A407" s="526" t="s">
        <v>1093</v>
      </c>
      <c r="B407" s="522" t="s">
        <v>1096</v>
      </c>
      <c r="C407" s="524">
        <v>32232000</v>
      </c>
      <c r="D407" s="523">
        <v>3500</v>
      </c>
      <c r="E407" s="523">
        <v>4375</v>
      </c>
      <c r="F407" s="518" t="s">
        <v>63</v>
      </c>
      <c r="G407" s="519" t="s">
        <v>69</v>
      </c>
      <c r="H407" s="519" t="s">
        <v>67</v>
      </c>
      <c r="I407" s="525" t="s">
        <v>88</v>
      </c>
      <c r="J407" s="519" t="s">
        <v>119</v>
      </c>
      <c r="K407" s="519" t="s">
        <v>1098</v>
      </c>
    </row>
    <row r="408" spans="1:11" s="5" customFormat="1" ht="47.25" x14ac:dyDescent="0.25">
      <c r="A408" s="526" t="s">
        <v>1094</v>
      </c>
      <c r="B408" s="522" t="s">
        <v>1097</v>
      </c>
      <c r="C408" s="524">
        <v>71241000</v>
      </c>
      <c r="D408" s="523">
        <v>5100</v>
      </c>
      <c r="E408" s="523">
        <v>6375</v>
      </c>
      <c r="F408" s="518" t="s">
        <v>63</v>
      </c>
      <c r="G408" s="519" t="s">
        <v>69</v>
      </c>
      <c r="H408" s="519" t="s">
        <v>67</v>
      </c>
      <c r="I408" s="525" t="s">
        <v>88</v>
      </c>
      <c r="J408" s="519" t="s">
        <v>119</v>
      </c>
      <c r="K408" s="519" t="s">
        <v>391</v>
      </c>
    </row>
    <row r="409" spans="1:11" s="5" customFormat="1" ht="47.25" x14ac:dyDescent="0.25">
      <c r="A409" s="526" t="s">
        <v>1100</v>
      </c>
      <c r="B409" s="522" t="s">
        <v>1101</v>
      </c>
      <c r="C409" s="524">
        <v>72265000</v>
      </c>
      <c r="D409" s="523">
        <v>20800</v>
      </c>
      <c r="E409" s="523">
        <v>26000</v>
      </c>
      <c r="F409" s="518" t="s">
        <v>63</v>
      </c>
      <c r="G409" s="519" t="s">
        <v>69</v>
      </c>
      <c r="H409" s="519" t="s">
        <v>67</v>
      </c>
      <c r="I409" s="525" t="s">
        <v>88</v>
      </c>
      <c r="J409" s="519" t="s">
        <v>119</v>
      </c>
      <c r="K409" s="519" t="s">
        <v>1081</v>
      </c>
    </row>
    <row r="410" spans="1:11" s="5" customFormat="1" ht="47.25" x14ac:dyDescent="0.25">
      <c r="A410" s="521" t="s">
        <v>1102</v>
      </c>
      <c r="B410" s="522" t="s">
        <v>1103</v>
      </c>
      <c r="C410" s="524">
        <v>72265000</v>
      </c>
      <c r="D410" s="523">
        <v>4800</v>
      </c>
      <c r="E410" s="523">
        <v>6000</v>
      </c>
      <c r="F410" s="519" t="s">
        <v>63</v>
      </c>
      <c r="G410" s="519" t="s">
        <v>69</v>
      </c>
      <c r="H410" s="519" t="s">
        <v>67</v>
      </c>
      <c r="I410" s="525" t="s">
        <v>88</v>
      </c>
      <c r="J410" s="519" t="s">
        <v>80</v>
      </c>
      <c r="K410" s="519" t="s">
        <v>1104</v>
      </c>
    </row>
    <row r="411" spans="1:11" s="5" customFormat="1" ht="47.25" x14ac:dyDescent="0.25">
      <c r="A411" s="521" t="s">
        <v>1184</v>
      </c>
      <c r="B411" s="522" t="s">
        <v>1191</v>
      </c>
      <c r="C411" s="524">
        <v>30236000</v>
      </c>
      <c r="D411" s="523">
        <v>400000</v>
      </c>
      <c r="E411" s="523">
        <v>500000</v>
      </c>
      <c r="F411" s="519" t="s">
        <v>183</v>
      </c>
      <c r="G411" s="519" t="s">
        <v>69</v>
      </c>
      <c r="H411" s="519" t="s">
        <v>67</v>
      </c>
      <c r="I411" s="525" t="s">
        <v>88</v>
      </c>
      <c r="J411" s="519" t="s">
        <v>80</v>
      </c>
      <c r="K411" s="519" t="s">
        <v>1192</v>
      </c>
    </row>
    <row r="412" spans="1:11" s="3" customFormat="1" ht="24" customHeight="1" x14ac:dyDescent="0.25">
      <c r="A412" s="137" t="s">
        <v>4</v>
      </c>
      <c r="B412" s="63"/>
      <c r="C412" s="300"/>
      <c r="D412" s="27">
        <f>SUM(D308,D313:D315,D317:D318,D320:D337,D339:D344,D346:D347,D349,D351,D353,D355:D356,D361:D363,D366:D368,D370,D372:D373,D375:D377,D379,D381:D384,D386:D397,D399,D401:D411)</f>
        <v>6468544</v>
      </c>
      <c r="E412" s="27">
        <f>SUM(E308,E313:E315,E317:E318,E320:E337,E339:E344,E346:E347,E349,E351,E353,E355:E356,E361:E363,E366:E368,E370,E372:E373,E375:E377,E379,E381:E384,E386:E397,E399,E401:E411)</f>
        <v>7817340</v>
      </c>
      <c r="F412" s="64"/>
      <c r="G412" s="64"/>
      <c r="H412" s="64"/>
      <c r="I412" s="65"/>
      <c r="J412" s="64"/>
      <c r="K412" s="130"/>
    </row>
    <row r="413" spans="1:11" s="3" customFormat="1" ht="17.25" customHeight="1" x14ac:dyDescent="0.25">
      <c r="A413" s="122"/>
      <c r="B413" s="131"/>
      <c r="C413" s="132"/>
      <c r="D413" s="133"/>
      <c r="E413" s="133"/>
      <c r="F413" s="134"/>
      <c r="G413" s="134"/>
      <c r="H413" s="134"/>
      <c r="I413" s="135"/>
      <c r="J413" s="134"/>
      <c r="K413" s="136"/>
    </row>
    <row r="414" spans="1:11" s="3" customFormat="1" ht="24" customHeight="1" x14ac:dyDescent="0.25">
      <c r="A414" s="137" t="s">
        <v>3</v>
      </c>
      <c r="B414" s="177"/>
      <c r="C414" s="300"/>
      <c r="D414" s="27"/>
      <c r="E414" s="27"/>
      <c r="F414" s="64"/>
      <c r="G414" s="64"/>
      <c r="H414" s="64"/>
      <c r="I414" s="65"/>
      <c r="J414" s="64"/>
      <c r="K414" s="130"/>
    </row>
    <row r="415" spans="1:11" s="4" customFormat="1" ht="31.5" customHeight="1" x14ac:dyDescent="0.25">
      <c r="A415" s="169" t="s">
        <v>171</v>
      </c>
      <c r="B415" s="371" t="s">
        <v>172</v>
      </c>
      <c r="C415" s="226">
        <v>79810000</v>
      </c>
      <c r="D415" s="305">
        <v>20308</v>
      </c>
      <c r="E415" s="305">
        <v>25385</v>
      </c>
      <c r="F415" s="229" t="s">
        <v>63</v>
      </c>
      <c r="G415" s="230" t="s">
        <v>69</v>
      </c>
      <c r="H415" s="230" t="s">
        <v>67</v>
      </c>
      <c r="I415" s="228" t="s">
        <v>88</v>
      </c>
      <c r="J415" s="230" t="s">
        <v>70</v>
      </c>
      <c r="K415" s="229" t="s">
        <v>173</v>
      </c>
    </row>
    <row r="416" spans="1:11" s="4" customFormat="1" ht="31.5" customHeight="1" x14ac:dyDescent="0.25">
      <c r="A416" s="169" t="s">
        <v>501</v>
      </c>
      <c r="B416" s="371"/>
      <c r="C416" s="301"/>
      <c r="D416" s="352">
        <v>21340</v>
      </c>
      <c r="E416" s="352">
        <v>26675</v>
      </c>
      <c r="F416" s="302"/>
      <c r="G416" s="303"/>
      <c r="H416" s="303"/>
      <c r="I416" s="304"/>
      <c r="J416" s="303"/>
      <c r="K416" s="302"/>
    </row>
    <row r="417" spans="1:11" s="5" customFormat="1" ht="31.5" customHeight="1" x14ac:dyDescent="0.25">
      <c r="A417" s="169" t="s">
        <v>213</v>
      </c>
      <c r="B417" s="357" t="s">
        <v>231</v>
      </c>
      <c r="C417" s="30">
        <v>55311000</v>
      </c>
      <c r="D417" s="140">
        <v>15400</v>
      </c>
      <c r="E417" s="140">
        <v>19250</v>
      </c>
      <c r="F417" s="13" t="s">
        <v>63</v>
      </c>
      <c r="G417" s="10" t="s">
        <v>69</v>
      </c>
      <c r="H417" s="10" t="s">
        <v>67</v>
      </c>
      <c r="I417" s="58" t="s">
        <v>88</v>
      </c>
      <c r="J417" s="10" t="s">
        <v>70</v>
      </c>
      <c r="K417" s="13" t="s">
        <v>249</v>
      </c>
    </row>
    <row r="418" spans="1:11" s="5" customFormat="1" ht="31.5" customHeight="1" x14ac:dyDescent="0.25">
      <c r="A418" s="169" t="s">
        <v>214</v>
      </c>
      <c r="B418" s="357" t="s">
        <v>232</v>
      </c>
      <c r="C418" s="72" t="s">
        <v>248</v>
      </c>
      <c r="D418" s="166">
        <v>15000</v>
      </c>
      <c r="E418" s="166">
        <v>18750</v>
      </c>
      <c r="F418" s="74" t="s">
        <v>63</v>
      </c>
      <c r="G418" s="10" t="s">
        <v>69</v>
      </c>
      <c r="H418" s="10" t="s">
        <v>67</v>
      </c>
      <c r="I418" s="58" t="s">
        <v>88</v>
      </c>
      <c r="J418" s="75" t="s">
        <v>70</v>
      </c>
      <c r="K418" s="74" t="s">
        <v>170</v>
      </c>
    </row>
    <row r="419" spans="1:11" s="5" customFormat="1" ht="31.5" customHeight="1" x14ac:dyDescent="0.25">
      <c r="A419" s="11" t="s">
        <v>215</v>
      </c>
      <c r="B419" s="357" t="s">
        <v>233</v>
      </c>
      <c r="C419" s="183">
        <v>15900000</v>
      </c>
      <c r="D419" s="14">
        <v>15000</v>
      </c>
      <c r="E419" s="14">
        <v>18750</v>
      </c>
      <c r="F419" s="13" t="s">
        <v>63</v>
      </c>
      <c r="G419" s="10" t="s">
        <v>69</v>
      </c>
      <c r="H419" s="10" t="s">
        <v>67</v>
      </c>
      <c r="I419" s="58" t="s">
        <v>88</v>
      </c>
      <c r="J419" s="10" t="s">
        <v>70</v>
      </c>
      <c r="K419" s="13" t="s">
        <v>170</v>
      </c>
    </row>
    <row r="420" spans="1:11" s="5" customFormat="1" ht="31.5" customHeight="1" x14ac:dyDescent="0.25">
      <c r="A420" s="11" t="s">
        <v>216</v>
      </c>
      <c r="B420" s="357" t="s">
        <v>234</v>
      </c>
      <c r="C420" s="30">
        <v>15800000</v>
      </c>
      <c r="D420" s="14">
        <v>6000</v>
      </c>
      <c r="E420" s="14">
        <v>7500</v>
      </c>
      <c r="F420" s="13" t="s">
        <v>63</v>
      </c>
      <c r="G420" s="10" t="s">
        <v>69</v>
      </c>
      <c r="H420" s="10" t="s">
        <v>67</v>
      </c>
      <c r="I420" s="58" t="s">
        <v>88</v>
      </c>
      <c r="J420" s="10" t="s">
        <v>70</v>
      </c>
      <c r="K420" s="13" t="s">
        <v>250</v>
      </c>
    </row>
    <row r="421" spans="1:11" s="5" customFormat="1" ht="31.5" customHeight="1" x14ac:dyDescent="0.25">
      <c r="A421" s="169" t="s">
        <v>217</v>
      </c>
      <c r="B421" s="357" t="s">
        <v>235</v>
      </c>
      <c r="C421" s="72">
        <v>55100000</v>
      </c>
      <c r="D421" s="73">
        <v>10500</v>
      </c>
      <c r="E421" s="73">
        <v>13125</v>
      </c>
      <c r="F421" s="74" t="s">
        <v>63</v>
      </c>
      <c r="G421" s="10" t="s">
        <v>69</v>
      </c>
      <c r="H421" s="10" t="s">
        <v>67</v>
      </c>
      <c r="I421" s="58" t="s">
        <v>88</v>
      </c>
      <c r="J421" s="75" t="s">
        <v>70</v>
      </c>
      <c r="K421" s="74" t="s">
        <v>250</v>
      </c>
    </row>
    <row r="422" spans="1:11" s="5" customFormat="1" ht="31.5" customHeight="1" x14ac:dyDescent="0.25">
      <c r="A422" s="11" t="s">
        <v>218</v>
      </c>
      <c r="B422" s="357" t="s">
        <v>236</v>
      </c>
      <c r="C422" s="30">
        <v>55312000</v>
      </c>
      <c r="D422" s="14">
        <v>22000</v>
      </c>
      <c r="E422" s="14">
        <v>27500</v>
      </c>
      <c r="F422" s="13" t="s">
        <v>63</v>
      </c>
      <c r="G422" s="10" t="s">
        <v>69</v>
      </c>
      <c r="H422" s="10" t="s">
        <v>67</v>
      </c>
      <c r="I422" s="58" t="s">
        <v>88</v>
      </c>
      <c r="J422" s="10" t="s">
        <v>70</v>
      </c>
      <c r="K422" s="13" t="s">
        <v>251</v>
      </c>
    </row>
    <row r="423" spans="1:11" s="5" customFormat="1" ht="31.5" customHeight="1" x14ac:dyDescent="0.25">
      <c r="A423" s="169" t="s">
        <v>219</v>
      </c>
      <c r="B423" s="357" t="s">
        <v>237</v>
      </c>
      <c r="C423" s="72">
        <v>55520000</v>
      </c>
      <c r="D423" s="73">
        <v>25000</v>
      </c>
      <c r="E423" s="73">
        <v>31250</v>
      </c>
      <c r="F423" s="74" t="s">
        <v>63</v>
      </c>
      <c r="G423" s="10" t="s">
        <v>69</v>
      </c>
      <c r="H423" s="10" t="s">
        <v>67</v>
      </c>
      <c r="I423" s="58" t="s">
        <v>88</v>
      </c>
      <c r="J423" s="75" t="s">
        <v>70</v>
      </c>
      <c r="K423" s="254" t="s">
        <v>252</v>
      </c>
    </row>
    <row r="424" spans="1:11" s="5" customFormat="1" ht="31.5" customHeight="1" x14ac:dyDescent="0.25">
      <c r="A424" s="11" t="s">
        <v>501</v>
      </c>
      <c r="B424" s="357"/>
      <c r="C424" s="220"/>
      <c r="D424" s="253"/>
      <c r="E424" s="253"/>
      <c r="F424" s="237"/>
      <c r="G424" s="238"/>
      <c r="H424" s="238"/>
      <c r="I424" s="239"/>
      <c r="J424" s="238"/>
      <c r="K424" s="237" t="s">
        <v>505</v>
      </c>
    </row>
    <row r="425" spans="1:11" s="5" customFormat="1" ht="31.5" customHeight="1" x14ac:dyDescent="0.25">
      <c r="A425" s="391" t="s">
        <v>220</v>
      </c>
      <c r="B425" s="353" t="s">
        <v>290</v>
      </c>
      <c r="C425" s="34">
        <v>79953000</v>
      </c>
      <c r="D425" s="35">
        <v>24000</v>
      </c>
      <c r="E425" s="35">
        <v>30000</v>
      </c>
      <c r="F425" s="36" t="s">
        <v>63</v>
      </c>
      <c r="G425" s="387" t="s">
        <v>69</v>
      </c>
      <c r="H425" s="387" t="s">
        <v>67</v>
      </c>
      <c r="I425" s="388" t="s">
        <v>88</v>
      </c>
      <c r="J425" s="398" t="s">
        <v>121</v>
      </c>
      <c r="K425" s="255" t="s">
        <v>253</v>
      </c>
    </row>
    <row r="426" spans="1:11" s="5" customFormat="1" ht="31.5" customHeight="1" x14ac:dyDescent="0.25">
      <c r="A426" s="11" t="s">
        <v>738</v>
      </c>
      <c r="B426" s="393"/>
      <c r="C426" s="32"/>
      <c r="D426" s="7"/>
      <c r="E426" s="7"/>
      <c r="F426" s="6"/>
      <c r="G426" s="6"/>
      <c r="H426" s="6"/>
      <c r="I426" s="24"/>
      <c r="J426" s="6" t="s">
        <v>72</v>
      </c>
      <c r="K426" s="6" t="s">
        <v>743</v>
      </c>
    </row>
    <row r="427" spans="1:11" s="5" customFormat="1" ht="31.5" customHeight="1" x14ac:dyDescent="0.25">
      <c r="A427" s="392" t="s">
        <v>221</v>
      </c>
      <c r="B427" s="396" t="s">
        <v>238</v>
      </c>
      <c r="C427" s="397">
        <v>79521000</v>
      </c>
      <c r="D427" s="60">
        <v>6000</v>
      </c>
      <c r="E427" s="60">
        <v>7500</v>
      </c>
      <c r="F427" s="61" t="s">
        <v>63</v>
      </c>
      <c r="G427" s="268" t="s">
        <v>69</v>
      </c>
      <c r="H427" s="268" t="s">
        <v>67</v>
      </c>
      <c r="I427" s="290" t="s">
        <v>88</v>
      </c>
      <c r="J427" s="21" t="s">
        <v>70</v>
      </c>
      <c r="K427" s="61" t="s">
        <v>71</v>
      </c>
    </row>
    <row r="428" spans="1:11" s="5" customFormat="1" ht="31.5" customHeight="1" x14ac:dyDescent="0.25">
      <c r="A428" s="11" t="s">
        <v>222</v>
      </c>
      <c r="B428" s="353" t="s">
        <v>239</v>
      </c>
      <c r="C428" s="34">
        <v>63000000</v>
      </c>
      <c r="D428" s="35">
        <v>6100</v>
      </c>
      <c r="E428" s="35">
        <v>7625</v>
      </c>
      <c r="F428" s="36" t="s">
        <v>63</v>
      </c>
      <c r="G428" s="20" t="s">
        <v>69</v>
      </c>
      <c r="H428" s="20" t="s">
        <v>67</v>
      </c>
      <c r="I428" s="23" t="s">
        <v>88</v>
      </c>
      <c r="J428" s="20" t="s">
        <v>70</v>
      </c>
      <c r="K428" s="255" t="s">
        <v>250</v>
      </c>
    </row>
    <row r="429" spans="1:11" s="5" customFormat="1" ht="31.5" customHeight="1" x14ac:dyDescent="0.25">
      <c r="A429" s="11" t="s">
        <v>501</v>
      </c>
      <c r="B429" s="354"/>
      <c r="C429" s="32"/>
      <c r="D429" s="7"/>
      <c r="E429" s="7"/>
      <c r="F429" s="6"/>
      <c r="G429" s="6"/>
      <c r="H429" s="6"/>
      <c r="I429" s="24"/>
      <c r="J429" s="6"/>
      <c r="K429" s="6" t="s">
        <v>506</v>
      </c>
    </row>
    <row r="430" spans="1:11" s="5" customFormat="1" ht="31.5" customHeight="1" x14ac:dyDescent="0.25">
      <c r="A430" s="169" t="s">
        <v>223</v>
      </c>
      <c r="B430" s="384" t="s">
        <v>240</v>
      </c>
      <c r="C430" s="185">
        <v>92600000</v>
      </c>
      <c r="D430" s="186">
        <v>4000</v>
      </c>
      <c r="E430" s="186">
        <v>5000</v>
      </c>
      <c r="F430" s="28" t="s">
        <v>63</v>
      </c>
      <c r="G430" s="39" t="s">
        <v>69</v>
      </c>
      <c r="H430" s="39" t="s">
        <v>67</v>
      </c>
      <c r="I430" s="139" t="s">
        <v>88</v>
      </c>
      <c r="J430" s="28" t="s">
        <v>80</v>
      </c>
      <c r="K430" s="28" t="s">
        <v>254</v>
      </c>
    </row>
    <row r="431" spans="1:11" s="5" customFormat="1" ht="31.5" customHeight="1" x14ac:dyDescent="0.25">
      <c r="A431" s="11" t="s">
        <v>224</v>
      </c>
      <c r="B431" s="384" t="s">
        <v>241</v>
      </c>
      <c r="C431" s="185">
        <v>79310000</v>
      </c>
      <c r="D431" s="186">
        <v>14000</v>
      </c>
      <c r="E431" s="186">
        <v>17500</v>
      </c>
      <c r="F431" s="28" t="s">
        <v>63</v>
      </c>
      <c r="G431" s="10" t="s">
        <v>69</v>
      </c>
      <c r="H431" s="10" t="s">
        <v>67</v>
      </c>
      <c r="I431" s="58" t="s">
        <v>88</v>
      </c>
      <c r="J431" s="28" t="s">
        <v>70</v>
      </c>
      <c r="K431" s="28" t="s">
        <v>173</v>
      </c>
    </row>
    <row r="432" spans="1:11" s="5" customFormat="1" ht="31.5" x14ac:dyDescent="0.25">
      <c r="A432" s="169" t="s">
        <v>300</v>
      </c>
      <c r="B432" s="354" t="s">
        <v>242</v>
      </c>
      <c r="C432" s="32">
        <v>79341000</v>
      </c>
      <c r="D432" s="7">
        <v>6900</v>
      </c>
      <c r="E432" s="7">
        <v>8625</v>
      </c>
      <c r="F432" s="6" t="s">
        <v>63</v>
      </c>
      <c r="G432" s="10" t="s">
        <v>69</v>
      </c>
      <c r="H432" s="10" t="s">
        <v>67</v>
      </c>
      <c r="I432" s="58" t="s">
        <v>88</v>
      </c>
      <c r="J432" s="6" t="s">
        <v>70</v>
      </c>
      <c r="K432" s="6" t="s">
        <v>250</v>
      </c>
    </row>
    <row r="433" spans="1:11" s="5" customFormat="1" ht="31.5" customHeight="1" x14ac:dyDescent="0.25">
      <c r="A433" s="169" t="s">
        <v>225</v>
      </c>
      <c r="B433" s="354" t="s">
        <v>243</v>
      </c>
      <c r="C433" s="32">
        <v>79211100</v>
      </c>
      <c r="D433" s="256">
        <v>9600</v>
      </c>
      <c r="E433" s="256">
        <v>12000</v>
      </c>
      <c r="F433" s="6" t="s">
        <v>63</v>
      </c>
      <c r="G433" s="10" t="s">
        <v>69</v>
      </c>
      <c r="H433" s="10" t="s">
        <v>67</v>
      </c>
      <c r="I433" s="58" t="s">
        <v>88</v>
      </c>
      <c r="J433" s="62" t="s">
        <v>142</v>
      </c>
      <c r="K433" s="6" t="s">
        <v>81</v>
      </c>
    </row>
    <row r="434" spans="1:11" s="5" customFormat="1" ht="31.5" customHeight="1" x14ac:dyDescent="0.25">
      <c r="A434" s="169" t="s">
        <v>501</v>
      </c>
      <c r="B434" s="354"/>
      <c r="C434" s="32"/>
      <c r="D434" s="7">
        <v>9960</v>
      </c>
      <c r="E434" s="7">
        <v>12450</v>
      </c>
      <c r="F434" s="6"/>
      <c r="G434" s="238"/>
      <c r="H434" s="238"/>
      <c r="I434" s="239"/>
      <c r="J434" s="6"/>
      <c r="K434" s="6"/>
    </row>
    <row r="435" spans="1:11" s="5" customFormat="1" ht="31.5" customHeight="1" x14ac:dyDescent="0.25">
      <c r="A435" s="11" t="s">
        <v>226</v>
      </c>
      <c r="B435" s="354" t="s">
        <v>244</v>
      </c>
      <c r="C435" s="32">
        <v>24955000</v>
      </c>
      <c r="D435" s="256">
        <v>8500</v>
      </c>
      <c r="E435" s="256">
        <v>10625</v>
      </c>
      <c r="F435" s="6" t="s">
        <v>63</v>
      </c>
      <c r="G435" s="10" t="s">
        <v>69</v>
      </c>
      <c r="H435" s="10" t="s">
        <v>67</v>
      </c>
      <c r="I435" s="58" t="s">
        <v>88</v>
      </c>
      <c r="J435" s="6" t="s">
        <v>70</v>
      </c>
      <c r="K435" s="6" t="s">
        <v>255</v>
      </c>
    </row>
    <row r="436" spans="1:11" s="5" customFormat="1" ht="31.5" customHeight="1" x14ac:dyDescent="0.25">
      <c r="A436" s="11" t="s">
        <v>501</v>
      </c>
      <c r="B436" s="354"/>
      <c r="C436" s="32"/>
      <c r="D436" s="7">
        <v>10000</v>
      </c>
      <c r="E436" s="7">
        <v>12500</v>
      </c>
      <c r="F436" s="6"/>
      <c r="G436" s="238"/>
      <c r="H436" s="238"/>
      <c r="I436" s="239"/>
      <c r="J436" s="6"/>
      <c r="K436" s="6"/>
    </row>
    <row r="437" spans="1:11" s="5" customFormat="1" ht="31.5" customHeight="1" x14ac:dyDescent="0.25">
      <c r="A437" s="11" t="s">
        <v>227</v>
      </c>
      <c r="B437" s="354" t="s">
        <v>258</v>
      </c>
      <c r="C437" s="32">
        <v>55500000</v>
      </c>
      <c r="D437" s="256">
        <v>17000</v>
      </c>
      <c r="E437" s="256">
        <v>19210</v>
      </c>
      <c r="F437" s="6" t="s">
        <v>63</v>
      </c>
      <c r="G437" s="10" t="s">
        <v>69</v>
      </c>
      <c r="H437" s="10" t="s">
        <v>67</v>
      </c>
      <c r="I437" s="58" t="s">
        <v>88</v>
      </c>
      <c r="J437" s="306" t="s">
        <v>70</v>
      </c>
      <c r="K437" s="306" t="s">
        <v>256</v>
      </c>
    </row>
    <row r="438" spans="1:11" s="5" customFormat="1" ht="31.5" customHeight="1" x14ac:dyDescent="0.25">
      <c r="A438" s="11" t="s">
        <v>501</v>
      </c>
      <c r="B438" s="354"/>
      <c r="C438" s="32"/>
      <c r="D438" s="7">
        <v>14800</v>
      </c>
      <c r="E438" s="7">
        <v>16724</v>
      </c>
      <c r="F438" s="6"/>
      <c r="G438" s="238"/>
      <c r="H438" s="238"/>
      <c r="I438" s="239"/>
      <c r="J438" s="6" t="s">
        <v>75</v>
      </c>
      <c r="K438" s="6" t="s">
        <v>561</v>
      </c>
    </row>
    <row r="439" spans="1:11" s="5" customFormat="1" ht="31.5" customHeight="1" x14ac:dyDescent="0.25">
      <c r="A439" s="11" t="s">
        <v>228</v>
      </c>
      <c r="B439" s="354" t="s">
        <v>245</v>
      </c>
      <c r="C439" s="32">
        <v>39522530</v>
      </c>
      <c r="D439" s="256">
        <v>10500</v>
      </c>
      <c r="E439" s="256">
        <v>13125</v>
      </c>
      <c r="F439" s="6" t="s">
        <v>63</v>
      </c>
      <c r="G439" s="10" t="s">
        <v>69</v>
      </c>
      <c r="H439" s="10" t="s">
        <v>67</v>
      </c>
      <c r="I439" s="58" t="s">
        <v>88</v>
      </c>
      <c r="J439" s="6" t="s">
        <v>70</v>
      </c>
      <c r="K439" s="6" t="s">
        <v>71</v>
      </c>
    </row>
    <row r="440" spans="1:11" s="5" customFormat="1" ht="31.5" customHeight="1" x14ac:dyDescent="0.25">
      <c r="A440" s="11" t="s">
        <v>501</v>
      </c>
      <c r="B440" s="354"/>
      <c r="C440" s="32"/>
      <c r="D440" s="7">
        <v>14700</v>
      </c>
      <c r="E440" s="7">
        <v>18375</v>
      </c>
      <c r="F440" s="6"/>
      <c r="G440" s="238"/>
      <c r="H440" s="238"/>
      <c r="I440" s="239"/>
      <c r="J440" s="6"/>
      <c r="K440" s="6"/>
    </row>
    <row r="441" spans="1:11" s="5" customFormat="1" ht="31.5" customHeight="1" x14ac:dyDescent="0.25">
      <c r="A441" s="11" t="s">
        <v>229</v>
      </c>
      <c r="B441" s="354" t="s">
        <v>246</v>
      </c>
      <c r="C441" s="32">
        <v>32321200</v>
      </c>
      <c r="D441" s="256">
        <v>13500</v>
      </c>
      <c r="E441" s="256">
        <v>16875</v>
      </c>
      <c r="F441" s="6" t="s">
        <v>63</v>
      </c>
      <c r="G441" s="10" t="s">
        <v>69</v>
      </c>
      <c r="H441" s="10" t="s">
        <v>67</v>
      </c>
      <c r="I441" s="58" t="s">
        <v>88</v>
      </c>
      <c r="J441" s="6" t="s">
        <v>70</v>
      </c>
      <c r="K441" s="6" t="s">
        <v>255</v>
      </c>
    </row>
    <row r="442" spans="1:11" s="5" customFormat="1" ht="31.5" customHeight="1" x14ac:dyDescent="0.25">
      <c r="A442" s="11" t="s">
        <v>501</v>
      </c>
      <c r="B442" s="354"/>
      <c r="C442" s="32"/>
      <c r="D442" s="7">
        <v>14900</v>
      </c>
      <c r="E442" s="7">
        <v>18625</v>
      </c>
      <c r="F442" s="6"/>
      <c r="G442" s="238"/>
      <c r="H442" s="238"/>
      <c r="I442" s="239"/>
      <c r="J442" s="6"/>
      <c r="K442" s="6"/>
    </row>
    <row r="443" spans="1:11" s="5" customFormat="1" ht="31.5" customHeight="1" x14ac:dyDescent="0.25">
      <c r="A443" s="169" t="s">
        <v>466</v>
      </c>
      <c r="B443" s="356" t="s">
        <v>297</v>
      </c>
      <c r="C443" s="31">
        <v>44210000</v>
      </c>
      <c r="D443" s="252">
        <v>7400</v>
      </c>
      <c r="E443" s="252">
        <v>9250</v>
      </c>
      <c r="F443" s="62" t="s">
        <v>63</v>
      </c>
      <c r="G443" s="141" t="s">
        <v>69</v>
      </c>
      <c r="H443" s="141" t="s">
        <v>67</v>
      </c>
      <c r="I443" s="142" t="s">
        <v>88</v>
      </c>
      <c r="J443" s="307" t="s">
        <v>75</v>
      </c>
      <c r="K443" s="307" t="s">
        <v>299</v>
      </c>
    </row>
    <row r="444" spans="1:11" s="5" customFormat="1" ht="31.5" customHeight="1" x14ac:dyDescent="0.25">
      <c r="A444" s="169" t="s">
        <v>501</v>
      </c>
      <c r="B444" s="356"/>
      <c r="C444" s="31"/>
      <c r="D444" s="87">
        <v>20888</v>
      </c>
      <c r="E444" s="87">
        <v>26110</v>
      </c>
      <c r="F444" s="62"/>
      <c r="G444" s="223"/>
      <c r="H444" s="223"/>
      <c r="I444" s="224"/>
      <c r="J444" s="62" t="s">
        <v>70</v>
      </c>
      <c r="K444" s="62" t="s">
        <v>540</v>
      </c>
    </row>
    <row r="445" spans="1:11" s="5" customFormat="1" ht="31.5" customHeight="1" x14ac:dyDescent="0.25">
      <c r="A445" s="11" t="s">
        <v>230</v>
      </c>
      <c r="B445" s="354" t="s">
        <v>247</v>
      </c>
      <c r="C445" s="32">
        <v>44212320</v>
      </c>
      <c r="D445" s="256">
        <v>9200</v>
      </c>
      <c r="E445" s="256">
        <v>11500</v>
      </c>
      <c r="F445" s="6" t="s">
        <v>63</v>
      </c>
      <c r="G445" s="10" t="s">
        <v>69</v>
      </c>
      <c r="H445" s="10" t="s">
        <v>67</v>
      </c>
      <c r="I445" s="58" t="s">
        <v>88</v>
      </c>
      <c r="J445" s="306" t="s">
        <v>121</v>
      </c>
      <c r="K445" s="306" t="s">
        <v>257</v>
      </c>
    </row>
    <row r="446" spans="1:11" s="5" customFormat="1" ht="31.5" customHeight="1" x14ac:dyDescent="0.25">
      <c r="A446" s="169" t="s">
        <v>501</v>
      </c>
      <c r="B446" s="354"/>
      <c r="C446" s="32"/>
      <c r="D446" s="7">
        <v>10500</v>
      </c>
      <c r="E446" s="7">
        <v>13125</v>
      </c>
      <c r="F446" s="6"/>
      <c r="G446" s="238"/>
      <c r="H446" s="238"/>
      <c r="I446" s="239"/>
      <c r="J446" s="6" t="s">
        <v>75</v>
      </c>
      <c r="K446" s="6" t="s">
        <v>564</v>
      </c>
    </row>
    <row r="447" spans="1:11" s="5" customFormat="1" ht="31.5" customHeight="1" x14ac:dyDescent="0.25">
      <c r="A447" s="169" t="s">
        <v>301</v>
      </c>
      <c r="B447" s="354" t="s">
        <v>291</v>
      </c>
      <c r="C447" s="31">
        <v>79952000</v>
      </c>
      <c r="D447" s="7">
        <v>26000</v>
      </c>
      <c r="E447" s="7">
        <v>32500</v>
      </c>
      <c r="F447" s="6" t="s">
        <v>63</v>
      </c>
      <c r="G447" s="10" t="s">
        <v>69</v>
      </c>
      <c r="H447" s="10" t="s">
        <v>67</v>
      </c>
      <c r="I447" s="58" t="s">
        <v>88</v>
      </c>
      <c r="J447" s="62" t="s">
        <v>75</v>
      </c>
      <c r="K447" s="62" t="s">
        <v>459</v>
      </c>
    </row>
    <row r="448" spans="1:11" s="5" customFormat="1" ht="31.5" customHeight="1" x14ac:dyDescent="0.25">
      <c r="A448" s="11" t="s">
        <v>467</v>
      </c>
      <c r="B448" s="354" t="s">
        <v>292</v>
      </c>
      <c r="C448" s="32">
        <v>79810000</v>
      </c>
      <c r="D448" s="7">
        <v>5340</v>
      </c>
      <c r="E448" s="7">
        <v>6675</v>
      </c>
      <c r="F448" s="6" t="s">
        <v>63</v>
      </c>
      <c r="G448" s="10" t="s">
        <v>69</v>
      </c>
      <c r="H448" s="10" t="s">
        <v>67</v>
      </c>
      <c r="I448" s="58" t="s">
        <v>88</v>
      </c>
      <c r="J448" s="6" t="s">
        <v>70</v>
      </c>
      <c r="K448" s="6" t="s">
        <v>250</v>
      </c>
    </row>
    <row r="449" spans="1:11" s="5" customFormat="1" ht="31.5" customHeight="1" x14ac:dyDescent="0.25">
      <c r="A449" s="169" t="s">
        <v>293</v>
      </c>
      <c r="B449" s="354" t="s">
        <v>295</v>
      </c>
      <c r="C449" s="31">
        <v>98390000</v>
      </c>
      <c r="D449" s="7">
        <v>5500</v>
      </c>
      <c r="E449" s="7">
        <v>5500</v>
      </c>
      <c r="F449" s="6" t="s">
        <v>63</v>
      </c>
      <c r="G449" s="10" t="s">
        <v>69</v>
      </c>
      <c r="H449" s="10" t="s">
        <v>67</v>
      </c>
      <c r="I449" s="58" t="s">
        <v>88</v>
      </c>
      <c r="J449" s="6" t="s">
        <v>70</v>
      </c>
      <c r="K449" s="6" t="s">
        <v>71</v>
      </c>
    </row>
    <row r="450" spans="1:11" s="5" customFormat="1" ht="31.5" customHeight="1" x14ac:dyDescent="0.25">
      <c r="A450" s="340" t="s">
        <v>294</v>
      </c>
      <c r="B450" s="370" t="s">
        <v>296</v>
      </c>
      <c r="C450" s="184">
        <v>32321200</v>
      </c>
      <c r="D450" s="12">
        <v>6800</v>
      </c>
      <c r="E450" s="12">
        <v>8500</v>
      </c>
      <c r="F450" s="8" t="s">
        <v>63</v>
      </c>
      <c r="G450" s="20" t="s">
        <v>69</v>
      </c>
      <c r="H450" s="20" t="s">
        <v>67</v>
      </c>
      <c r="I450" s="23" t="s">
        <v>88</v>
      </c>
      <c r="J450" s="8" t="s">
        <v>80</v>
      </c>
      <c r="K450" s="8" t="s">
        <v>298</v>
      </c>
    </row>
    <row r="451" spans="1:11" s="5" customFormat="1" ht="47.25" x14ac:dyDescent="0.25">
      <c r="A451" s="340" t="s">
        <v>520</v>
      </c>
      <c r="B451" s="370" t="s">
        <v>521</v>
      </c>
      <c r="C451" s="184">
        <v>55321000</v>
      </c>
      <c r="D451" s="12">
        <v>4977.88</v>
      </c>
      <c r="E451" s="12">
        <v>5625</v>
      </c>
      <c r="F451" s="8" t="s">
        <v>63</v>
      </c>
      <c r="G451" s="20" t="s">
        <v>69</v>
      </c>
      <c r="H451" s="20" t="s">
        <v>67</v>
      </c>
      <c r="I451" s="23" t="s">
        <v>88</v>
      </c>
      <c r="J451" s="8" t="s">
        <v>70</v>
      </c>
      <c r="K451" s="8" t="s">
        <v>522</v>
      </c>
    </row>
    <row r="452" spans="1:11" s="5" customFormat="1" ht="47.25" x14ac:dyDescent="0.25">
      <c r="A452" s="385" t="s">
        <v>654</v>
      </c>
      <c r="B452" s="386" t="s">
        <v>655</v>
      </c>
      <c r="C452" s="294">
        <v>79952000</v>
      </c>
      <c r="D452" s="295">
        <v>4660</v>
      </c>
      <c r="E452" s="295">
        <v>5825</v>
      </c>
      <c r="F452" s="296" t="s">
        <v>63</v>
      </c>
      <c r="G452" s="387" t="s">
        <v>69</v>
      </c>
      <c r="H452" s="387" t="s">
        <v>67</v>
      </c>
      <c r="I452" s="388" t="s">
        <v>88</v>
      </c>
      <c r="J452" s="389" t="s">
        <v>70</v>
      </c>
      <c r="K452" s="389" t="s">
        <v>656</v>
      </c>
    </row>
    <row r="453" spans="1:11" s="5" customFormat="1" ht="47.25" x14ac:dyDescent="0.25">
      <c r="A453" s="453" t="s">
        <v>726</v>
      </c>
      <c r="B453" s="435" t="s">
        <v>727</v>
      </c>
      <c r="C453" s="390">
        <v>98390000</v>
      </c>
      <c r="D453" s="399">
        <v>6000</v>
      </c>
      <c r="E453" s="399">
        <v>7500</v>
      </c>
      <c r="F453" s="389" t="s">
        <v>63</v>
      </c>
      <c r="G453" s="20" t="s">
        <v>69</v>
      </c>
      <c r="H453" s="20" t="s">
        <v>67</v>
      </c>
      <c r="I453" s="23" t="s">
        <v>88</v>
      </c>
      <c r="J453" s="389" t="s">
        <v>72</v>
      </c>
      <c r="K453" s="389" t="s">
        <v>84</v>
      </c>
    </row>
    <row r="454" spans="1:11" s="5" customFormat="1" ht="47.25" x14ac:dyDescent="0.25">
      <c r="A454" s="340" t="s">
        <v>869</v>
      </c>
      <c r="B454" s="393" t="s">
        <v>893</v>
      </c>
      <c r="C454" s="32">
        <v>22110000</v>
      </c>
      <c r="D454" s="7">
        <v>5715</v>
      </c>
      <c r="E454" s="7">
        <v>6000.75</v>
      </c>
      <c r="F454" s="389" t="s">
        <v>63</v>
      </c>
      <c r="G454" s="20" t="s">
        <v>69</v>
      </c>
      <c r="H454" s="20" t="s">
        <v>67</v>
      </c>
      <c r="I454" s="23" t="s">
        <v>88</v>
      </c>
      <c r="J454" s="6" t="s">
        <v>72</v>
      </c>
      <c r="K454" s="6" t="s">
        <v>793</v>
      </c>
    </row>
    <row r="455" spans="1:11" s="5" customFormat="1" ht="47.25" x14ac:dyDescent="0.25">
      <c r="A455" s="340" t="s">
        <v>870</v>
      </c>
      <c r="B455" s="393" t="s">
        <v>871</v>
      </c>
      <c r="C455" s="32">
        <v>79952100</v>
      </c>
      <c r="D455" s="7">
        <v>6850</v>
      </c>
      <c r="E455" s="7">
        <v>8562.5</v>
      </c>
      <c r="F455" s="6" t="s">
        <v>63</v>
      </c>
      <c r="G455" s="6" t="s">
        <v>69</v>
      </c>
      <c r="H455" s="6" t="s">
        <v>67</v>
      </c>
      <c r="I455" s="24" t="s">
        <v>88</v>
      </c>
      <c r="J455" s="6" t="s">
        <v>121</v>
      </c>
      <c r="K455" s="6" t="s">
        <v>872</v>
      </c>
    </row>
    <row r="456" spans="1:11" s="5" customFormat="1" ht="47.25" x14ac:dyDescent="0.25">
      <c r="A456" s="340" t="s">
        <v>922</v>
      </c>
      <c r="B456" s="467" t="s">
        <v>923</v>
      </c>
      <c r="C456" s="32">
        <v>79416200</v>
      </c>
      <c r="D456" s="7">
        <v>6800</v>
      </c>
      <c r="E456" s="7">
        <v>6800</v>
      </c>
      <c r="F456" s="6" t="s">
        <v>63</v>
      </c>
      <c r="G456" s="6" t="s">
        <v>69</v>
      </c>
      <c r="H456" s="6" t="s">
        <v>67</v>
      </c>
      <c r="I456" s="24" t="s">
        <v>88</v>
      </c>
      <c r="J456" s="6" t="s">
        <v>85</v>
      </c>
      <c r="K456" s="6" t="s">
        <v>924</v>
      </c>
    </row>
    <row r="457" spans="1:11" s="5" customFormat="1" ht="31.5" x14ac:dyDescent="0.25">
      <c r="A457" s="527" t="s">
        <v>1021</v>
      </c>
      <c r="B457" s="522" t="s">
        <v>1028</v>
      </c>
      <c r="C457" s="32"/>
      <c r="D457" s="7"/>
      <c r="E457" s="7"/>
      <c r="F457" s="6"/>
      <c r="G457" s="6"/>
      <c r="H457" s="6"/>
      <c r="I457" s="24"/>
      <c r="J457" s="6"/>
      <c r="K457" s="6"/>
    </row>
    <row r="458" spans="1:11" s="5" customFormat="1" ht="47.25" x14ac:dyDescent="0.25">
      <c r="A458" s="340" t="s">
        <v>944</v>
      </c>
      <c r="B458" s="393" t="s">
        <v>945</v>
      </c>
      <c r="C458" s="32">
        <v>73200000</v>
      </c>
      <c r="D458" s="7">
        <v>4480</v>
      </c>
      <c r="E458" s="7">
        <v>5600</v>
      </c>
      <c r="F458" s="6" t="s">
        <v>63</v>
      </c>
      <c r="G458" s="6" t="s">
        <v>69</v>
      </c>
      <c r="H458" s="6" t="s">
        <v>67</v>
      </c>
      <c r="I458" s="24" t="s">
        <v>186</v>
      </c>
      <c r="J458" s="6" t="s">
        <v>85</v>
      </c>
      <c r="K458" s="6" t="s">
        <v>946</v>
      </c>
    </row>
    <row r="459" spans="1:11" s="5" customFormat="1" ht="47.25" x14ac:dyDescent="0.25">
      <c r="A459" s="340" t="s">
        <v>960</v>
      </c>
      <c r="B459" s="393" t="s">
        <v>961</v>
      </c>
      <c r="C459" s="32">
        <v>39162000</v>
      </c>
      <c r="D459" s="7">
        <v>3377</v>
      </c>
      <c r="E459" s="7">
        <v>4221.25</v>
      </c>
      <c r="F459" s="6" t="s">
        <v>63</v>
      </c>
      <c r="G459" s="6" t="s">
        <v>69</v>
      </c>
      <c r="H459" s="6" t="s">
        <v>67</v>
      </c>
      <c r="I459" s="24" t="s">
        <v>88</v>
      </c>
      <c r="J459" s="6" t="s">
        <v>85</v>
      </c>
      <c r="K459" s="6" t="s">
        <v>962</v>
      </c>
    </row>
    <row r="460" spans="1:11" s="5" customFormat="1" ht="47.25" x14ac:dyDescent="0.25">
      <c r="A460" s="527" t="s">
        <v>1029</v>
      </c>
      <c r="B460" s="522" t="s">
        <v>1030</v>
      </c>
      <c r="C460" s="524">
        <v>79411100</v>
      </c>
      <c r="D460" s="523">
        <v>6900</v>
      </c>
      <c r="E460" s="523">
        <v>6900</v>
      </c>
      <c r="F460" s="519" t="s">
        <v>63</v>
      </c>
      <c r="G460" s="519" t="s">
        <v>69</v>
      </c>
      <c r="H460" s="519" t="s">
        <v>67</v>
      </c>
      <c r="I460" s="525" t="s">
        <v>88</v>
      </c>
      <c r="J460" s="519" t="s">
        <v>184</v>
      </c>
      <c r="K460" s="519" t="s">
        <v>857</v>
      </c>
    </row>
    <row r="461" spans="1:11" s="5" customFormat="1" ht="47.25" x14ac:dyDescent="0.25">
      <c r="A461" s="527" t="s">
        <v>1049</v>
      </c>
      <c r="B461" s="522" t="s">
        <v>1050</v>
      </c>
      <c r="C461" s="524">
        <v>79970000</v>
      </c>
      <c r="D461" s="523">
        <v>3640</v>
      </c>
      <c r="E461" s="523">
        <v>4550</v>
      </c>
      <c r="F461" s="519" t="s">
        <v>63</v>
      </c>
      <c r="G461" s="519" t="s">
        <v>69</v>
      </c>
      <c r="H461" s="519" t="s">
        <v>67</v>
      </c>
      <c r="I461" s="525" t="s">
        <v>88</v>
      </c>
      <c r="J461" s="519" t="s">
        <v>184</v>
      </c>
      <c r="K461" s="519" t="s">
        <v>1051</v>
      </c>
    </row>
    <row r="462" spans="1:11" s="5" customFormat="1" ht="47.25" x14ac:dyDescent="0.25">
      <c r="A462" s="527" t="s">
        <v>1113</v>
      </c>
      <c r="B462" s="522" t="s">
        <v>1114</v>
      </c>
      <c r="C462" s="524">
        <v>79952000</v>
      </c>
      <c r="D462" s="523">
        <v>5000</v>
      </c>
      <c r="E462" s="523">
        <v>6250</v>
      </c>
      <c r="F462" s="519" t="s">
        <v>63</v>
      </c>
      <c r="G462" s="519" t="s">
        <v>69</v>
      </c>
      <c r="H462" s="519" t="s">
        <v>67</v>
      </c>
      <c r="I462" s="525" t="s">
        <v>88</v>
      </c>
      <c r="J462" s="519" t="s">
        <v>184</v>
      </c>
      <c r="K462" s="519" t="s">
        <v>1115</v>
      </c>
    </row>
    <row r="463" spans="1:11" s="5" customFormat="1" ht="47.25" x14ac:dyDescent="0.25">
      <c r="A463" s="527" t="s">
        <v>1150</v>
      </c>
      <c r="B463" s="522" t="s">
        <v>1152</v>
      </c>
      <c r="C463" s="524">
        <v>79342200</v>
      </c>
      <c r="D463" s="523">
        <v>6900</v>
      </c>
      <c r="E463" s="523">
        <v>8625</v>
      </c>
      <c r="F463" s="519" t="s">
        <v>63</v>
      </c>
      <c r="G463" s="519" t="s">
        <v>69</v>
      </c>
      <c r="H463" s="519" t="s">
        <v>67</v>
      </c>
      <c r="I463" s="525" t="s">
        <v>88</v>
      </c>
      <c r="J463" s="519" t="s">
        <v>184</v>
      </c>
      <c r="K463" s="519" t="s">
        <v>1154</v>
      </c>
    </row>
    <row r="464" spans="1:11" s="5" customFormat="1" ht="47.25" x14ac:dyDescent="0.25">
      <c r="A464" s="527" t="s">
        <v>1151</v>
      </c>
      <c r="B464" s="522" t="s">
        <v>1153</v>
      </c>
      <c r="C464" s="524">
        <v>15860000</v>
      </c>
      <c r="D464" s="523">
        <v>6840</v>
      </c>
      <c r="E464" s="523">
        <v>8550</v>
      </c>
      <c r="F464" s="519" t="s">
        <v>63</v>
      </c>
      <c r="G464" s="519" t="s">
        <v>69</v>
      </c>
      <c r="H464" s="519" t="s">
        <v>67</v>
      </c>
      <c r="I464" s="525" t="s">
        <v>88</v>
      </c>
      <c r="J464" s="519" t="s">
        <v>119</v>
      </c>
      <c r="K464" s="519" t="s">
        <v>1086</v>
      </c>
    </row>
    <row r="465" spans="1:11" s="5" customFormat="1" ht="47.25" x14ac:dyDescent="0.25">
      <c r="A465" s="527" t="s">
        <v>1175</v>
      </c>
      <c r="B465" s="522" t="s">
        <v>1176</v>
      </c>
      <c r="C465" s="524">
        <v>73200000</v>
      </c>
      <c r="D465" s="523">
        <v>4000</v>
      </c>
      <c r="E465" s="523">
        <v>5000</v>
      </c>
      <c r="F465" s="519" t="s">
        <v>63</v>
      </c>
      <c r="G465" s="519" t="s">
        <v>69</v>
      </c>
      <c r="H465" s="519" t="s">
        <v>67</v>
      </c>
      <c r="I465" s="525" t="s">
        <v>186</v>
      </c>
      <c r="J465" s="519" t="s">
        <v>80</v>
      </c>
      <c r="K465" s="519" t="s">
        <v>1070</v>
      </c>
    </row>
    <row r="466" spans="1:11" s="5" customFormat="1" ht="47.25" x14ac:dyDescent="0.25">
      <c r="A466" s="527" t="s">
        <v>1180</v>
      </c>
      <c r="B466" s="522" t="s">
        <v>1181</v>
      </c>
      <c r="C466" s="524">
        <v>73200000</v>
      </c>
      <c r="D466" s="523">
        <v>5700</v>
      </c>
      <c r="E466" s="523">
        <v>7125</v>
      </c>
      <c r="F466" s="519" t="s">
        <v>63</v>
      </c>
      <c r="G466" s="519" t="s">
        <v>69</v>
      </c>
      <c r="H466" s="519" t="s">
        <v>67</v>
      </c>
      <c r="I466" s="525" t="s">
        <v>186</v>
      </c>
      <c r="J466" s="519" t="s">
        <v>80</v>
      </c>
      <c r="K466" s="519" t="s">
        <v>1179</v>
      </c>
    </row>
    <row r="467" spans="1:11" s="3" customFormat="1" ht="24" customHeight="1" x14ac:dyDescent="0.25">
      <c r="A467" s="137" t="s">
        <v>2</v>
      </c>
      <c r="B467" s="177"/>
      <c r="C467" s="300"/>
      <c r="D467" s="27">
        <f>SUM(D416:D432,D434,D436,D438,D440,D442,D444,D446:D466)</f>
        <v>412467.88</v>
      </c>
      <c r="E467" s="27">
        <f>SUM(E416:E432,E434,E436,E438,E440,E442,E444,E446:E466)</f>
        <v>507268.5</v>
      </c>
      <c r="F467" s="64"/>
      <c r="G467" s="64"/>
      <c r="H467" s="64"/>
      <c r="I467" s="65"/>
      <c r="J467" s="64"/>
      <c r="K467" s="130"/>
    </row>
    <row r="468" spans="1:11" s="3" customFormat="1" ht="17.25" customHeight="1" x14ac:dyDescent="0.25">
      <c r="A468" s="122"/>
      <c r="B468" s="131"/>
      <c r="C468" s="132"/>
      <c r="D468" s="133"/>
      <c r="E468" s="133"/>
      <c r="F468" s="134"/>
      <c r="G468" s="134"/>
      <c r="H468" s="134"/>
      <c r="I468" s="135"/>
      <c r="J468" s="134"/>
      <c r="K468" s="136"/>
    </row>
    <row r="469" spans="1:11" s="3" customFormat="1" ht="24" customHeight="1" x14ac:dyDescent="0.25">
      <c r="A469" s="137" t="s">
        <v>34</v>
      </c>
      <c r="B469" s="177"/>
      <c r="C469" s="300"/>
      <c r="D469" s="27"/>
      <c r="E469" s="27"/>
      <c r="F469" s="64"/>
      <c r="G469" s="64"/>
      <c r="H469" s="64"/>
      <c r="I469" s="65"/>
      <c r="J469" s="64"/>
      <c r="K469" s="130"/>
    </row>
    <row r="470" spans="1:11" s="4" customFormat="1" ht="31.5" customHeight="1" x14ac:dyDescent="0.25">
      <c r="A470" s="11" t="s">
        <v>124</v>
      </c>
      <c r="B470" s="367" t="s">
        <v>125</v>
      </c>
      <c r="C470" s="150">
        <v>71355000</v>
      </c>
      <c r="D470" s="151">
        <v>11920</v>
      </c>
      <c r="E470" s="151">
        <v>14900</v>
      </c>
      <c r="F470" s="138" t="s">
        <v>63</v>
      </c>
      <c r="G470" s="39" t="s">
        <v>69</v>
      </c>
      <c r="H470" s="39" t="s">
        <v>67</v>
      </c>
      <c r="I470" s="139" t="s">
        <v>88</v>
      </c>
      <c r="J470" s="336" t="s">
        <v>70</v>
      </c>
      <c r="K470" s="337" t="s">
        <v>126</v>
      </c>
    </row>
    <row r="471" spans="1:11" s="4" customFormat="1" ht="31.5" customHeight="1" x14ac:dyDescent="0.25">
      <c r="A471" s="11" t="s">
        <v>501</v>
      </c>
      <c r="B471" s="359" t="s">
        <v>692</v>
      </c>
      <c r="C471" s="287"/>
      <c r="D471" s="288"/>
      <c r="E471" s="288"/>
      <c r="F471" s="289"/>
      <c r="G471" s="268"/>
      <c r="H471" s="268"/>
      <c r="I471" s="290"/>
      <c r="J471" s="268" t="s">
        <v>83</v>
      </c>
      <c r="K471" s="289" t="s">
        <v>693</v>
      </c>
    </row>
    <row r="472" spans="1:11" s="4" customFormat="1" ht="31.5" customHeight="1" x14ac:dyDescent="0.25">
      <c r="A472" s="11" t="s">
        <v>127</v>
      </c>
      <c r="B472" s="357" t="s">
        <v>133</v>
      </c>
      <c r="C472" s="30">
        <v>45262300</v>
      </c>
      <c r="D472" s="311">
        <v>23000</v>
      </c>
      <c r="E472" s="311">
        <v>28750</v>
      </c>
      <c r="F472" s="13" t="s">
        <v>63</v>
      </c>
      <c r="G472" s="39" t="s">
        <v>69</v>
      </c>
      <c r="H472" s="39" t="s">
        <v>67</v>
      </c>
      <c r="I472" s="139" t="s">
        <v>88</v>
      </c>
      <c r="J472" s="284" t="s">
        <v>70</v>
      </c>
      <c r="K472" s="285" t="s">
        <v>199</v>
      </c>
    </row>
    <row r="473" spans="1:11" s="4" customFormat="1" ht="31.5" customHeight="1" x14ac:dyDescent="0.25">
      <c r="A473" s="11" t="s">
        <v>501</v>
      </c>
      <c r="B473" s="357"/>
      <c r="C473" s="220"/>
      <c r="D473" s="253">
        <v>18000</v>
      </c>
      <c r="E473" s="253">
        <v>22500</v>
      </c>
      <c r="F473" s="237"/>
      <c r="G473" s="268"/>
      <c r="H473" s="268"/>
      <c r="I473" s="290"/>
      <c r="J473" s="238" t="s">
        <v>75</v>
      </c>
      <c r="K473" s="237" t="s">
        <v>544</v>
      </c>
    </row>
    <row r="474" spans="1:11" s="4" customFormat="1" ht="31.5" customHeight="1" x14ac:dyDescent="0.25">
      <c r="A474" s="11" t="s">
        <v>128</v>
      </c>
      <c r="B474" s="357" t="s">
        <v>196</v>
      </c>
      <c r="C474" s="30">
        <v>45421000</v>
      </c>
      <c r="D474" s="14">
        <v>5000</v>
      </c>
      <c r="E474" s="14">
        <v>6250</v>
      </c>
      <c r="F474" s="13" t="s">
        <v>63</v>
      </c>
      <c r="G474" s="39" t="s">
        <v>69</v>
      </c>
      <c r="H474" s="39" t="s">
        <v>67</v>
      </c>
      <c r="I474" s="139" t="s">
        <v>88</v>
      </c>
      <c r="J474" s="10" t="s">
        <v>75</v>
      </c>
      <c r="K474" s="13" t="s">
        <v>135</v>
      </c>
    </row>
    <row r="475" spans="1:11" s="4" customFormat="1" ht="31.5" customHeight="1" x14ac:dyDescent="0.25">
      <c r="A475" s="11" t="s">
        <v>129</v>
      </c>
      <c r="B475" s="368" t="s">
        <v>134</v>
      </c>
      <c r="C475" s="34">
        <v>45450000</v>
      </c>
      <c r="D475" s="35">
        <v>11500</v>
      </c>
      <c r="E475" s="35">
        <v>14375</v>
      </c>
      <c r="F475" s="36" t="s">
        <v>63</v>
      </c>
      <c r="G475" s="21" t="s">
        <v>69</v>
      </c>
      <c r="H475" s="21" t="s">
        <v>67</v>
      </c>
      <c r="I475" s="25" t="s">
        <v>88</v>
      </c>
      <c r="J475" s="308" t="s">
        <v>70</v>
      </c>
      <c r="K475" s="255" t="s">
        <v>200</v>
      </c>
    </row>
    <row r="476" spans="1:11" s="4" customFormat="1" ht="31.5" customHeight="1" x14ac:dyDescent="0.25">
      <c r="A476" s="11" t="s">
        <v>501</v>
      </c>
      <c r="B476" s="354" t="s">
        <v>549</v>
      </c>
      <c r="C476" s="32"/>
      <c r="D476" s="7"/>
      <c r="E476" s="7"/>
      <c r="F476" s="6"/>
      <c r="G476" s="6"/>
      <c r="H476" s="6"/>
      <c r="I476" s="24"/>
      <c r="J476" s="6" t="s">
        <v>75</v>
      </c>
      <c r="K476" s="6" t="s">
        <v>544</v>
      </c>
    </row>
    <row r="477" spans="1:11" s="4" customFormat="1" ht="31.5" customHeight="1" x14ac:dyDescent="0.25">
      <c r="A477" s="383" t="s">
        <v>130</v>
      </c>
      <c r="B477" s="474" t="s">
        <v>1002</v>
      </c>
      <c r="C477" s="475">
        <v>45450000</v>
      </c>
      <c r="D477" s="476">
        <v>12000</v>
      </c>
      <c r="E477" s="476">
        <v>15000</v>
      </c>
      <c r="F477" s="477" t="s">
        <v>63</v>
      </c>
      <c r="G477" s="478" t="s">
        <v>69</v>
      </c>
      <c r="H477" s="478" t="s">
        <v>67</v>
      </c>
      <c r="I477" s="479" t="s">
        <v>88</v>
      </c>
      <c r="J477" s="325" t="s">
        <v>70</v>
      </c>
      <c r="K477" s="328" t="s">
        <v>200</v>
      </c>
    </row>
    <row r="478" spans="1:11" s="4" customFormat="1" ht="31.5" customHeight="1" x14ac:dyDescent="0.25">
      <c r="A478" s="472" t="s">
        <v>131</v>
      </c>
      <c r="B478" s="368" t="s">
        <v>1003</v>
      </c>
      <c r="C478" s="480">
        <v>45260000</v>
      </c>
      <c r="D478" s="481">
        <v>7500</v>
      </c>
      <c r="E478" s="481">
        <v>9375</v>
      </c>
      <c r="F478" s="482" t="s">
        <v>63</v>
      </c>
      <c r="G478" s="336" t="s">
        <v>69</v>
      </c>
      <c r="H478" s="336" t="s">
        <v>67</v>
      </c>
      <c r="I478" s="473" t="s">
        <v>88</v>
      </c>
      <c r="J478" s="483" t="s">
        <v>70</v>
      </c>
      <c r="K478" s="482" t="s">
        <v>200</v>
      </c>
    </row>
    <row r="479" spans="1:11" s="4" customFormat="1" ht="31.5" customHeight="1" x14ac:dyDescent="0.25">
      <c r="A479" s="169" t="s">
        <v>132</v>
      </c>
      <c r="B479" s="356" t="s">
        <v>498</v>
      </c>
      <c r="C479" s="31">
        <v>45421000</v>
      </c>
      <c r="D479" s="87">
        <v>4000</v>
      </c>
      <c r="E479" s="87">
        <v>5000</v>
      </c>
      <c r="F479" s="62" t="s">
        <v>63</v>
      </c>
      <c r="G479" s="39" t="s">
        <v>69</v>
      </c>
      <c r="H479" s="39" t="s">
        <v>67</v>
      </c>
      <c r="I479" s="139" t="s">
        <v>88</v>
      </c>
      <c r="J479" s="62" t="s">
        <v>75</v>
      </c>
      <c r="K479" s="62" t="s">
        <v>201</v>
      </c>
    </row>
    <row r="480" spans="1:11" s="4" customFormat="1" ht="31.5" customHeight="1" x14ac:dyDescent="0.25">
      <c r="A480" s="169" t="s">
        <v>148</v>
      </c>
      <c r="B480" s="356" t="s">
        <v>499</v>
      </c>
      <c r="C480" s="31">
        <v>45421000</v>
      </c>
      <c r="D480" s="87">
        <v>9600</v>
      </c>
      <c r="E480" s="87">
        <v>12000</v>
      </c>
      <c r="F480" s="62" t="s">
        <v>63</v>
      </c>
      <c r="G480" s="39" t="s">
        <v>69</v>
      </c>
      <c r="H480" s="39" t="s">
        <v>67</v>
      </c>
      <c r="I480" s="139" t="s">
        <v>88</v>
      </c>
      <c r="J480" s="62" t="s">
        <v>83</v>
      </c>
      <c r="K480" s="62" t="s">
        <v>202</v>
      </c>
    </row>
    <row r="481" spans="1:11" s="4" customFormat="1" ht="31.5" customHeight="1" x14ac:dyDescent="0.25">
      <c r="A481" s="169" t="s">
        <v>149</v>
      </c>
      <c r="B481" s="354" t="s">
        <v>500</v>
      </c>
      <c r="C481" s="32">
        <v>45421000</v>
      </c>
      <c r="D481" s="7">
        <v>14100</v>
      </c>
      <c r="E481" s="7">
        <v>17625</v>
      </c>
      <c r="F481" s="6" t="s">
        <v>63</v>
      </c>
      <c r="G481" s="39" t="s">
        <v>69</v>
      </c>
      <c r="H481" s="39" t="s">
        <v>67</v>
      </c>
      <c r="I481" s="139" t="s">
        <v>88</v>
      </c>
      <c r="J481" s="6" t="s">
        <v>75</v>
      </c>
      <c r="K481" s="6" t="s">
        <v>201</v>
      </c>
    </row>
    <row r="482" spans="1:11" s="4" customFormat="1" ht="31.5" customHeight="1" x14ac:dyDescent="0.25">
      <c r="A482" s="484" t="s">
        <v>150</v>
      </c>
      <c r="B482" s="401" t="s">
        <v>157</v>
      </c>
      <c r="C482" s="348">
        <v>45333000</v>
      </c>
      <c r="D482" s="38">
        <v>20000</v>
      </c>
      <c r="E482" s="38">
        <v>25000</v>
      </c>
      <c r="F482" s="40" t="s">
        <v>63</v>
      </c>
      <c r="G482" s="21" t="s">
        <v>69</v>
      </c>
      <c r="H482" s="21" t="s">
        <v>67</v>
      </c>
      <c r="I482" s="25" t="s">
        <v>88</v>
      </c>
      <c r="J482" s="331" t="s">
        <v>70</v>
      </c>
      <c r="K482" s="331" t="s">
        <v>203</v>
      </c>
    </row>
    <row r="483" spans="1:11" s="4" customFormat="1" ht="31.5" customHeight="1" x14ac:dyDescent="0.25">
      <c r="A483" s="169" t="s">
        <v>822</v>
      </c>
      <c r="B483" s="393"/>
      <c r="C483" s="32"/>
      <c r="D483" s="7"/>
      <c r="E483" s="7"/>
      <c r="F483" s="6"/>
      <c r="G483" s="6"/>
      <c r="H483" s="6"/>
      <c r="I483" s="24"/>
      <c r="J483" s="6" t="s">
        <v>119</v>
      </c>
      <c r="K483" s="6" t="s">
        <v>988</v>
      </c>
    </row>
    <row r="484" spans="1:11" s="4" customFormat="1" ht="31.5" customHeight="1" x14ac:dyDescent="0.25">
      <c r="A484" s="448" t="s">
        <v>151</v>
      </c>
      <c r="B484" s="485" t="s">
        <v>158</v>
      </c>
      <c r="C484" s="185">
        <v>45111300</v>
      </c>
      <c r="D484" s="186">
        <v>15000</v>
      </c>
      <c r="E484" s="186">
        <v>18750</v>
      </c>
      <c r="F484" s="22" t="s">
        <v>63</v>
      </c>
      <c r="G484" s="268" t="s">
        <v>69</v>
      </c>
      <c r="H484" s="268" t="s">
        <v>67</v>
      </c>
      <c r="I484" s="290" t="s">
        <v>88</v>
      </c>
      <c r="J484" s="189" t="s">
        <v>75</v>
      </c>
      <c r="K484" s="189" t="s">
        <v>204</v>
      </c>
    </row>
    <row r="485" spans="1:11" s="4" customFormat="1" ht="31.5" customHeight="1" x14ac:dyDescent="0.25">
      <c r="A485" s="169" t="s">
        <v>152</v>
      </c>
      <c r="B485" s="384" t="s">
        <v>159</v>
      </c>
      <c r="C485" s="185">
        <v>71242000</v>
      </c>
      <c r="D485" s="471">
        <v>12000</v>
      </c>
      <c r="E485" s="471">
        <v>15000</v>
      </c>
      <c r="F485" s="6" t="s">
        <v>63</v>
      </c>
      <c r="G485" s="39" t="s">
        <v>69</v>
      </c>
      <c r="H485" s="39" t="s">
        <v>67</v>
      </c>
      <c r="I485" s="139" t="s">
        <v>88</v>
      </c>
      <c r="J485" s="323" t="s">
        <v>70</v>
      </c>
      <c r="K485" s="323" t="s">
        <v>205</v>
      </c>
    </row>
    <row r="486" spans="1:11" s="4" customFormat="1" ht="31.5" customHeight="1" x14ac:dyDescent="0.25">
      <c r="A486" s="169" t="s">
        <v>822</v>
      </c>
      <c r="B486" s="374"/>
      <c r="C486" s="185"/>
      <c r="D486" s="186">
        <v>9900</v>
      </c>
      <c r="E486" s="186">
        <v>12375</v>
      </c>
      <c r="F486" s="28"/>
      <c r="G486" s="268"/>
      <c r="H486" s="268"/>
      <c r="I486" s="290"/>
      <c r="J486" s="28" t="s">
        <v>77</v>
      </c>
      <c r="K486" s="28" t="s">
        <v>967</v>
      </c>
    </row>
    <row r="487" spans="1:11" s="4" customFormat="1" ht="31.5" customHeight="1" x14ac:dyDescent="0.25">
      <c r="A487" s="472" t="s">
        <v>153</v>
      </c>
      <c r="B487" s="373" t="s">
        <v>1004</v>
      </c>
      <c r="C487" s="332">
        <v>45261210</v>
      </c>
      <c r="D487" s="256">
        <v>44500</v>
      </c>
      <c r="E487" s="256">
        <v>55625</v>
      </c>
      <c r="F487" s="323" t="s">
        <v>63</v>
      </c>
      <c r="G487" s="336" t="s">
        <v>69</v>
      </c>
      <c r="H487" s="336" t="s">
        <v>67</v>
      </c>
      <c r="I487" s="473" t="s">
        <v>88</v>
      </c>
      <c r="J487" s="306" t="s">
        <v>70</v>
      </c>
      <c r="K487" s="306" t="s">
        <v>206</v>
      </c>
    </row>
    <row r="488" spans="1:11" s="4" customFormat="1" ht="31.5" customHeight="1" x14ac:dyDescent="0.25">
      <c r="A488" s="472" t="s">
        <v>154</v>
      </c>
      <c r="B488" s="373" t="s">
        <v>1005</v>
      </c>
      <c r="C488" s="332">
        <v>45262600</v>
      </c>
      <c r="D488" s="256">
        <v>99500</v>
      </c>
      <c r="E488" s="256">
        <v>124375</v>
      </c>
      <c r="F488" s="323" t="s">
        <v>64</v>
      </c>
      <c r="G488" s="336" t="s">
        <v>69</v>
      </c>
      <c r="H488" s="336" t="s">
        <v>67</v>
      </c>
      <c r="I488" s="473" t="s">
        <v>88</v>
      </c>
      <c r="J488" s="306" t="s">
        <v>70</v>
      </c>
      <c r="K488" s="306" t="s">
        <v>203</v>
      </c>
    </row>
    <row r="489" spans="1:11" s="4" customFormat="1" ht="31.5" customHeight="1" x14ac:dyDescent="0.25">
      <c r="A489" s="169" t="s">
        <v>155</v>
      </c>
      <c r="B489" s="354" t="s">
        <v>160</v>
      </c>
      <c r="C489" s="32">
        <v>45262300</v>
      </c>
      <c r="D489" s="7">
        <v>18000</v>
      </c>
      <c r="E489" s="7">
        <v>22500</v>
      </c>
      <c r="F489" s="6" t="s">
        <v>63</v>
      </c>
      <c r="G489" s="39" t="s">
        <v>69</v>
      </c>
      <c r="H489" s="39" t="s">
        <v>67</v>
      </c>
      <c r="I489" s="139" t="s">
        <v>88</v>
      </c>
      <c r="J489" s="6" t="s">
        <v>70</v>
      </c>
      <c r="K489" s="6" t="s">
        <v>207</v>
      </c>
    </row>
    <row r="490" spans="1:11" s="4" customFormat="1" ht="47.25" customHeight="1" x14ac:dyDescent="0.25">
      <c r="A490" s="472" t="s">
        <v>156</v>
      </c>
      <c r="B490" s="373" t="s">
        <v>1006</v>
      </c>
      <c r="C490" s="332">
        <v>45400000</v>
      </c>
      <c r="D490" s="256">
        <v>7200</v>
      </c>
      <c r="E490" s="256">
        <v>9000</v>
      </c>
      <c r="F490" s="306" t="s">
        <v>63</v>
      </c>
      <c r="G490" s="336" t="s">
        <v>69</v>
      </c>
      <c r="H490" s="336" t="s">
        <v>67</v>
      </c>
      <c r="I490" s="473" t="s">
        <v>88</v>
      </c>
      <c r="J490" s="306" t="s">
        <v>70</v>
      </c>
      <c r="K490" s="306" t="s">
        <v>204</v>
      </c>
    </row>
    <row r="491" spans="1:11" s="4" customFormat="1" ht="31.5" customHeight="1" x14ac:dyDescent="0.25">
      <c r="A491" s="11" t="s">
        <v>162</v>
      </c>
      <c r="B491" s="354" t="s">
        <v>168</v>
      </c>
      <c r="C491" s="32">
        <v>45262600</v>
      </c>
      <c r="D491" s="256">
        <v>60000</v>
      </c>
      <c r="E491" s="256">
        <v>75000</v>
      </c>
      <c r="F491" s="306" t="s">
        <v>63</v>
      </c>
      <c r="G491" s="39" t="s">
        <v>69</v>
      </c>
      <c r="H491" s="39" t="s">
        <v>67</v>
      </c>
      <c r="I491" s="139" t="s">
        <v>88</v>
      </c>
      <c r="J491" s="306" t="s">
        <v>70</v>
      </c>
      <c r="K491" s="306" t="s">
        <v>169</v>
      </c>
    </row>
    <row r="492" spans="1:11" s="4" customFormat="1" ht="31.5" customHeight="1" x14ac:dyDescent="0.25">
      <c r="A492" s="11" t="s">
        <v>822</v>
      </c>
      <c r="B492" s="374"/>
      <c r="C492" s="185"/>
      <c r="D492" s="186">
        <v>119105</v>
      </c>
      <c r="E492" s="186">
        <v>148881.25</v>
      </c>
      <c r="F492" s="28" t="s">
        <v>64</v>
      </c>
      <c r="G492" s="268"/>
      <c r="H492" s="268"/>
      <c r="I492" s="290"/>
      <c r="J492" s="28" t="s">
        <v>77</v>
      </c>
      <c r="K492" s="28" t="s">
        <v>947</v>
      </c>
    </row>
    <row r="493" spans="1:11" s="4" customFormat="1" ht="31.5" customHeight="1" x14ac:dyDescent="0.25">
      <c r="A493" s="11" t="s">
        <v>163</v>
      </c>
      <c r="B493" s="384" t="s">
        <v>311</v>
      </c>
      <c r="C493" s="187">
        <v>71220000</v>
      </c>
      <c r="D493" s="188">
        <f>SUM(D495:D496)</f>
        <v>16000</v>
      </c>
      <c r="E493" s="188">
        <f>SUM(E495:E496)</f>
        <v>20000</v>
      </c>
      <c r="F493" s="189" t="s">
        <v>63</v>
      </c>
      <c r="G493" s="39" t="s">
        <v>117</v>
      </c>
      <c r="H493" s="39" t="s">
        <v>67</v>
      </c>
      <c r="I493" s="139" t="s">
        <v>88</v>
      </c>
      <c r="J493" s="477" t="s">
        <v>70</v>
      </c>
      <c r="K493" s="477" t="s">
        <v>208</v>
      </c>
    </row>
    <row r="494" spans="1:11" s="4" customFormat="1" ht="31.5" customHeight="1" x14ac:dyDescent="0.25">
      <c r="A494" s="11" t="s">
        <v>822</v>
      </c>
      <c r="B494" s="384"/>
      <c r="C494" s="185"/>
      <c r="D494" s="186"/>
      <c r="E494" s="186"/>
      <c r="F494" s="28"/>
      <c r="G494" s="268"/>
      <c r="H494" s="268"/>
      <c r="I494" s="290"/>
      <c r="J494" s="189" t="s">
        <v>184</v>
      </c>
      <c r="K494" s="189" t="s">
        <v>974</v>
      </c>
    </row>
    <row r="495" spans="1:11" s="4" customFormat="1" ht="31.5" customHeight="1" x14ac:dyDescent="0.25">
      <c r="A495" s="11"/>
      <c r="B495" s="384" t="s">
        <v>492</v>
      </c>
      <c r="C495" s="187"/>
      <c r="D495" s="188">
        <v>8000</v>
      </c>
      <c r="E495" s="188">
        <v>10000</v>
      </c>
      <c r="F495" s="189"/>
      <c r="G495" s="39"/>
      <c r="H495" s="39"/>
      <c r="I495" s="139"/>
      <c r="J495" s="189"/>
      <c r="K495" s="189"/>
    </row>
    <row r="496" spans="1:11" s="4" customFormat="1" ht="31.5" customHeight="1" x14ac:dyDescent="0.25">
      <c r="A496" s="11"/>
      <c r="B496" s="384" t="s">
        <v>471</v>
      </c>
      <c r="C496" s="187"/>
      <c r="D496" s="188">
        <v>8000</v>
      </c>
      <c r="E496" s="188">
        <v>10000</v>
      </c>
      <c r="F496" s="189"/>
      <c r="G496" s="39"/>
      <c r="H496" s="39"/>
      <c r="I496" s="139"/>
      <c r="J496" s="189"/>
      <c r="K496" s="189"/>
    </row>
    <row r="497" spans="1:11" s="4" customFormat="1" ht="31.5" customHeight="1" x14ac:dyDescent="0.25">
      <c r="A497" s="11" t="s">
        <v>164</v>
      </c>
      <c r="B497" s="384" t="s">
        <v>259</v>
      </c>
      <c r="C497" s="185">
        <v>45111230</v>
      </c>
      <c r="D497" s="186">
        <v>5500</v>
      </c>
      <c r="E497" s="186">
        <v>6875</v>
      </c>
      <c r="F497" s="28" t="s">
        <v>63</v>
      </c>
      <c r="G497" s="233" t="s">
        <v>69</v>
      </c>
      <c r="H497" s="233" t="s">
        <v>67</v>
      </c>
      <c r="I497" s="234" t="s">
        <v>88</v>
      </c>
      <c r="J497" s="28" t="s">
        <v>70</v>
      </c>
      <c r="K497" s="28" t="s">
        <v>260</v>
      </c>
    </row>
    <row r="498" spans="1:11" s="4" customFormat="1" ht="47.25" customHeight="1" x14ac:dyDescent="0.25">
      <c r="A498" s="383" t="s">
        <v>165</v>
      </c>
      <c r="B498" s="474" t="s">
        <v>1022</v>
      </c>
      <c r="C498" s="487">
        <v>45333000</v>
      </c>
      <c r="D498" s="471">
        <v>40000</v>
      </c>
      <c r="E498" s="471">
        <v>50000</v>
      </c>
      <c r="F498" s="323" t="s">
        <v>63</v>
      </c>
      <c r="G498" s="336" t="s">
        <v>69</v>
      </c>
      <c r="H498" s="336" t="s">
        <v>67</v>
      </c>
      <c r="I498" s="473" t="s">
        <v>88</v>
      </c>
      <c r="J498" s="323" t="s">
        <v>75</v>
      </c>
      <c r="K498" s="323" t="s">
        <v>209</v>
      </c>
    </row>
    <row r="499" spans="1:11" s="4" customFormat="1" ht="31.5" customHeight="1" x14ac:dyDescent="0.25">
      <c r="A499" s="391" t="s">
        <v>166</v>
      </c>
      <c r="B499" s="386" t="s">
        <v>197</v>
      </c>
      <c r="C499" s="390">
        <v>45331110</v>
      </c>
      <c r="D499" s="394">
        <v>40000</v>
      </c>
      <c r="E499" s="394">
        <v>50000</v>
      </c>
      <c r="F499" s="389" t="s">
        <v>63</v>
      </c>
      <c r="G499" s="21" t="s">
        <v>69</v>
      </c>
      <c r="H499" s="21" t="s">
        <v>67</v>
      </c>
      <c r="I499" s="25" t="s">
        <v>88</v>
      </c>
      <c r="J499" s="395" t="s">
        <v>70</v>
      </c>
      <c r="K499" s="395" t="s">
        <v>210</v>
      </c>
    </row>
    <row r="500" spans="1:11" s="4" customFormat="1" ht="31.5" customHeight="1" x14ac:dyDescent="0.25">
      <c r="A500" s="11" t="s">
        <v>738</v>
      </c>
      <c r="B500" s="393"/>
      <c r="C500" s="32"/>
      <c r="D500" s="7">
        <v>8000</v>
      </c>
      <c r="E500" s="7">
        <v>10000</v>
      </c>
      <c r="F500" s="6"/>
      <c r="G500" s="6"/>
      <c r="H500" s="6"/>
      <c r="I500" s="24"/>
      <c r="J500" s="6" t="s">
        <v>72</v>
      </c>
      <c r="K500" s="6" t="s">
        <v>739</v>
      </c>
    </row>
    <row r="501" spans="1:11" s="4" customFormat="1" ht="47.25" x14ac:dyDescent="0.25">
      <c r="A501" s="486" t="s">
        <v>167</v>
      </c>
      <c r="B501" s="474" t="s">
        <v>1007</v>
      </c>
      <c r="C501" s="487">
        <v>45112710</v>
      </c>
      <c r="D501" s="471">
        <v>6000</v>
      </c>
      <c r="E501" s="471">
        <v>7500</v>
      </c>
      <c r="F501" s="323" t="s">
        <v>63</v>
      </c>
      <c r="G501" s="478" t="s">
        <v>69</v>
      </c>
      <c r="H501" s="478" t="s">
        <v>67</v>
      </c>
      <c r="I501" s="479" t="s">
        <v>88</v>
      </c>
      <c r="J501" s="331" t="s">
        <v>70</v>
      </c>
      <c r="K501" s="323" t="s">
        <v>211</v>
      </c>
    </row>
    <row r="502" spans="1:11" s="4" customFormat="1" ht="31.5" customHeight="1" x14ac:dyDescent="0.25">
      <c r="A502" s="11" t="s">
        <v>195</v>
      </c>
      <c r="B502" s="354" t="s">
        <v>198</v>
      </c>
      <c r="C502" s="32">
        <v>90400000</v>
      </c>
      <c r="D502" s="7">
        <v>20000</v>
      </c>
      <c r="E502" s="7">
        <v>25000</v>
      </c>
      <c r="F502" s="6" t="s">
        <v>63</v>
      </c>
      <c r="G502" s="39" t="s">
        <v>69</v>
      </c>
      <c r="H502" s="39" t="s">
        <v>67</v>
      </c>
      <c r="I502" s="139" t="s">
        <v>88</v>
      </c>
      <c r="J502" s="6" t="s">
        <v>75</v>
      </c>
      <c r="K502" s="6" t="s">
        <v>212</v>
      </c>
    </row>
    <row r="503" spans="1:11" s="4" customFormat="1" ht="31.5" customHeight="1" x14ac:dyDescent="0.25">
      <c r="A503" s="11" t="s">
        <v>261</v>
      </c>
      <c r="B503" s="354" t="s">
        <v>267</v>
      </c>
      <c r="C503" s="32">
        <v>71242000</v>
      </c>
      <c r="D503" s="7">
        <v>24000</v>
      </c>
      <c r="E503" s="7">
        <v>30000</v>
      </c>
      <c r="F503" s="6" t="s">
        <v>63</v>
      </c>
      <c r="G503" s="39" t="s">
        <v>69</v>
      </c>
      <c r="H503" s="39" t="s">
        <v>67</v>
      </c>
      <c r="I503" s="139" t="s">
        <v>88</v>
      </c>
      <c r="J503" s="6" t="s">
        <v>75</v>
      </c>
      <c r="K503" s="6" t="s">
        <v>273</v>
      </c>
    </row>
    <row r="504" spans="1:11" s="4" customFormat="1" ht="47.25" customHeight="1" x14ac:dyDescent="0.25">
      <c r="A504" s="11" t="s">
        <v>262</v>
      </c>
      <c r="B504" s="373" t="s">
        <v>268</v>
      </c>
      <c r="C504" s="32">
        <v>71242000</v>
      </c>
      <c r="D504" s="7">
        <v>14900</v>
      </c>
      <c r="E504" s="7">
        <v>18625</v>
      </c>
      <c r="F504" s="6" t="s">
        <v>63</v>
      </c>
      <c r="G504" s="39" t="s">
        <v>69</v>
      </c>
      <c r="H504" s="39" t="s">
        <v>67</v>
      </c>
      <c r="I504" s="139" t="s">
        <v>88</v>
      </c>
      <c r="J504" s="306" t="s">
        <v>70</v>
      </c>
      <c r="K504" s="306" t="s">
        <v>274</v>
      </c>
    </row>
    <row r="505" spans="1:11" s="4" customFormat="1" ht="47.25" x14ac:dyDescent="0.25">
      <c r="A505" s="11" t="s">
        <v>822</v>
      </c>
      <c r="B505" s="354" t="s">
        <v>900</v>
      </c>
      <c r="C505" s="32"/>
      <c r="D505" s="7"/>
      <c r="E505" s="7"/>
      <c r="F505" s="6"/>
      <c r="G505" s="268"/>
      <c r="H505" s="268"/>
      <c r="I505" s="290"/>
      <c r="J505" s="6" t="s">
        <v>318</v>
      </c>
      <c r="K505" s="6" t="s">
        <v>803</v>
      </c>
    </row>
    <row r="506" spans="1:11" s="4" customFormat="1" ht="31.5" customHeight="1" x14ac:dyDescent="0.25">
      <c r="A506" s="11" t="s">
        <v>263</v>
      </c>
      <c r="B506" s="354" t="s">
        <v>269</v>
      </c>
      <c r="C506" s="32">
        <v>71314200</v>
      </c>
      <c r="D506" s="7">
        <v>13500</v>
      </c>
      <c r="E506" s="7">
        <v>16875</v>
      </c>
      <c r="F506" s="6" t="s">
        <v>63</v>
      </c>
      <c r="G506" s="39" t="s">
        <v>69</v>
      </c>
      <c r="H506" s="39" t="s">
        <v>67</v>
      </c>
      <c r="I506" s="139" t="s">
        <v>88</v>
      </c>
      <c r="J506" s="6" t="s">
        <v>142</v>
      </c>
      <c r="K506" s="6" t="s">
        <v>275</v>
      </c>
    </row>
    <row r="507" spans="1:11" s="4" customFormat="1" ht="47.25" x14ac:dyDescent="0.25">
      <c r="A507" s="11" t="s">
        <v>264</v>
      </c>
      <c r="B507" s="354" t="s">
        <v>270</v>
      </c>
      <c r="C507" s="32">
        <v>71310000</v>
      </c>
      <c r="D507" s="7">
        <v>14500</v>
      </c>
      <c r="E507" s="7">
        <v>18125</v>
      </c>
      <c r="F507" s="6" t="s">
        <v>63</v>
      </c>
      <c r="G507" s="39" t="s">
        <v>69</v>
      </c>
      <c r="H507" s="39" t="s">
        <v>67</v>
      </c>
      <c r="I507" s="139" t="s">
        <v>88</v>
      </c>
      <c r="J507" s="6" t="s">
        <v>142</v>
      </c>
      <c r="K507" s="6" t="s">
        <v>275</v>
      </c>
    </row>
    <row r="508" spans="1:11" s="4" customFormat="1" ht="47.25" customHeight="1" x14ac:dyDescent="0.25">
      <c r="A508" s="11" t="s">
        <v>265</v>
      </c>
      <c r="B508" s="354" t="s">
        <v>271</v>
      </c>
      <c r="C508" s="32">
        <v>71320000</v>
      </c>
      <c r="D508" s="7">
        <v>6900</v>
      </c>
      <c r="E508" s="7">
        <v>8625</v>
      </c>
      <c r="F508" s="6" t="s">
        <v>63</v>
      </c>
      <c r="G508" s="39" t="s">
        <v>69</v>
      </c>
      <c r="H508" s="39" t="s">
        <v>67</v>
      </c>
      <c r="I508" s="139" t="s">
        <v>88</v>
      </c>
      <c r="J508" s="6" t="s">
        <v>142</v>
      </c>
      <c r="K508" s="6" t="s">
        <v>275</v>
      </c>
    </row>
    <row r="509" spans="1:11" s="4" customFormat="1" ht="47.25" customHeight="1" x14ac:dyDescent="0.25">
      <c r="A509" s="11" t="s">
        <v>266</v>
      </c>
      <c r="B509" s="354" t="s">
        <v>272</v>
      </c>
      <c r="C509" s="32">
        <v>71355000</v>
      </c>
      <c r="D509" s="7">
        <v>4100</v>
      </c>
      <c r="E509" s="7">
        <v>5125</v>
      </c>
      <c r="F509" s="6" t="s">
        <v>63</v>
      </c>
      <c r="G509" s="39" t="s">
        <v>69</v>
      </c>
      <c r="H509" s="39" t="s">
        <v>67</v>
      </c>
      <c r="I509" s="139" t="s">
        <v>88</v>
      </c>
      <c r="J509" s="6" t="s">
        <v>142</v>
      </c>
      <c r="K509" s="6" t="s">
        <v>275</v>
      </c>
    </row>
    <row r="510" spans="1:11" s="4" customFormat="1" ht="31.5" customHeight="1" x14ac:dyDescent="0.25">
      <c r="A510" s="11" t="s">
        <v>444</v>
      </c>
      <c r="B510" s="354" t="s">
        <v>495</v>
      </c>
      <c r="C510" s="32">
        <v>45100000</v>
      </c>
      <c r="D510" s="7">
        <v>52000</v>
      </c>
      <c r="E510" s="7">
        <v>65000</v>
      </c>
      <c r="F510" s="6" t="s">
        <v>63</v>
      </c>
      <c r="G510" s="39" t="s">
        <v>69</v>
      </c>
      <c r="H510" s="6" t="s">
        <v>67</v>
      </c>
      <c r="I510" s="24" t="s">
        <v>88</v>
      </c>
      <c r="J510" s="6" t="s">
        <v>70</v>
      </c>
      <c r="K510" s="6" t="s">
        <v>451</v>
      </c>
    </row>
    <row r="511" spans="1:11" s="4" customFormat="1" ht="31.5" customHeight="1" x14ac:dyDescent="0.25">
      <c r="A511" s="391" t="s">
        <v>445</v>
      </c>
      <c r="B511" s="370" t="s">
        <v>448</v>
      </c>
      <c r="C511" s="390">
        <v>45000000</v>
      </c>
      <c r="D511" s="399">
        <v>1000000</v>
      </c>
      <c r="E511" s="399">
        <v>1250000</v>
      </c>
      <c r="F511" s="389" t="s">
        <v>64</v>
      </c>
      <c r="G511" s="21" t="s">
        <v>69</v>
      </c>
      <c r="H511" s="389" t="s">
        <v>67</v>
      </c>
      <c r="I511" s="400" t="s">
        <v>186</v>
      </c>
      <c r="J511" s="389" t="s">
        <v>70</v>
      </c>
      <c r="K511" s="395" t="s">
        <v>452</v>
      </c>
    </row>
    <row r="512" spans="1:11" s="4" customFormat="1" ht="31.5" customHeight="1" x14ac:dyDescent="0.25">
      <c r="A512" s="11" t="s">
        <v>738</v>
      </c>
      <c r="B512" s="393"/>
      <c r="C512" s="32"/>
      <c r="D512" s="7"/>
      <c r="E512" s="7"/>
      <c r="F512" s="6"/>
      <c r="G512" s="6"/>
      <c r="H512" s="6"/>
      <c r="I512" s="24"/>
      <c r="J512" s="6"/>
      <c r="K512" s="6" t="s">
        <v>744</v>
      </c>
    </row>
    <row r="513" spans="1:11" s="4" customFormat="1" ht="31.5" customHeight="1" x14ac:dyDescent="0.25">
      <c r="A513" s="392" t="s">
        <v>446</v>
      </c>
      <c r="B513" s="401" t="s">
        <v>449</v>
      </c>
      <c r="C513" s="341">
        <v>45112700</v>
      </c>
      <c r="D513" s="327">
        <v>80000</v>
      </c>
      <c r="E513" s="327">
        <v>100000</v>
      </c>
      <c r="F513" s="402" t="s">
        <v>64</v>
      </c>
      <c r="G513" s="21" t="s">
        <v>69</v>
      </c>
      <c r="H513" s="22" t="s">
        <v>67</v>
      </c>
      <c r="I513" s="309" t="s">
        <v>88</v>
      </c>
      <c r="J513" s="331" t="s">
        <v>70</v>
      </c>
      <c r="K513" s="331" t="s">
        <v>453</v>
      </c>
    </row>
    <row r="514" spans="1:11" s="4" customFormat="1" ht="31.5" customHeight="1" x14ac:dyDescent="0.25">
      <c r="A514" s="11" t="s">
        <v>501</v>
      </c>
      <c r="B514" s="354"/>
      <c r="C514" s="32"/>
      <c r="D514" s="7">
        <v>50000</v>
      </c>
      <c r="E514" s="7">
        <v>62500</v>
      </c>
      <c r="F514" s="6" t="s">
        <v>63</v>
      </c>
      <c r="G514" s="6"/>
      <c r="H514" s="6"/>
      <c r="I514" s="24"/>
      <c r="J514" s="6" t="s">
        <v>75</v>
      </c>
      <c r="K514" s="6" t="s">
        <v>551</v>
      </c>
    </row>
    <row r="515" spans="1:11" s="4" customFormat="1" ht="31.5" customHeight="1" x14ac:dyDescent="0.25">
      <c r="A515" s="11" t="s">
        <v>447</v>
      </c>
      <c r="B515" s="370" t="s">
        <v>450</v>
      </c>
      <c r="C515" s="294">
        <v>45333000</v>
      </c>
      <c r="D515" s="295">
        <v>35000</v>
      </c>
      <c r="E515" s="295">
        <v>43750</v>
      </c>
      <c r="F515" s="296" t="s">
        <v>63</v>
      </c>
      <c r="G515" s="6" t="s">
        <v>69</v>
      </c>
      <c r="H515" s="296" t="s">
        <v>67</v>
      </c>
      <c r="I515" s="297" t="s">
        <v>88</v>
      </c>
      <c r="J515" s="296" t="s">
        <v>70</v>
      </c>
      <c r="K515" s="296" t="s">
        <v>454</v>
      </c>
    </row>
    <row r="516" spans="1:11" s="4" customFormat="1" ht="63" x14ac:dyDescent="0.25">
      <c r="A516" s="11" t="s">
        <v>523</v>
      </c>
      <c r="B516" s="370" t="s">
        <v>524</v>
      </c>
      <c r="C516" s="32">
        <v>45000000</v>
      </c>
      <c r="D516" s="12">
        <v>1200000</v>
      </c>
      <c r="E516" s="12">
        <v>1500000</v>
      </c>
      <c r="F516" s="8" t="s">
        <v>284</v>
      </c>
      <c r="G516" s="21" t="s">
        <v>69</v>
      </c>
      <c r="H516" s="8" t="s">
        <v>68</v>
      </c>
      <c r="I516" s="26" t="s">
        <v>88</v>
      </c>
      <c r="J516" s="8" t="s">
        <v>70</v>
      </c>
      <c r="K516" s="8" t="s">
        <v>525</v>
      </c>
    </row>
    <row r="517" spans="1:11" s="4" customFormat="1" ht="47.25" x14ac:dyDescent="0.25">
      <c r="A517" s="11" t="s">
        <v>528</v>
      </c>
      <c r="B517" s="354" t="s">
        <v>526</v>
      </c>
      <c r="C517" s="32">
        <v>45333000</v>
      </c>
      <c r="D517" s="7">
        <v>4600</v>
      </c>
      <c r="E517" s="7">
        <v>5750</v>
      </c>
      <c r="F517" s="6" t="s">
        <v>63</v>
      </c>
      <c r="G517" s="6" t="s">
        <v>69</v>
      </c>
      <c r="H517" s="6" t="s">
        <v>67</v>
      </c>
      <c r="I517" s="24" t="s">
        <v>88</v>
      </c>
      <c r="J517" s="6" t="s">
        <v>70</v>
      </c>
      <c r="K517" s="6" t="s">
        <v>527</v>
      </c>
    </row>
    <row r="518" spans="1:11" s="4" customFormat="1" ht="47.25" x14ac:dyDescent="0.25">
      <c r="A518" s="11" t="s">
        <v>529</v>
      </c>
      <c r="B518" s="354" t="s">
        <v>530</v>
      </c>
      <c r="C518" s="32">
        <v>45453100</v>
      </c>
      <c r="D518" s="7">
        <v>3600</v>
      </c>
      <c r="E518" s="7">
        <v>4500</v>
      </c>
      <c r="F518" s="6" t="s">
        <v>63</v>
      </c>
      <c r="G518" s="6" t="s">
        <v>69</v>
      </c>
      <c r="H518" s="6" t="s">
        <v>67</v>
      </c>
      <c r="I518" s="24" t="s">
        <v>88</v>
      </c>
      <c r="J518" s="6" t="s">
        <v>70</v>
      </c>
      <c r="K518" s="6" t="s">
        <v>531</v>
      </c>
    </row>
    <row r="519" spans="1:11" s="4" customFormat="1" ht="47.25" x14ac:dyDescent="0.25">
      <c r="A519" s="11" t="s">
        <v>541</v>
      </c>
      <c r="B519" s="354" t="s">
        <v>543</v>
      </c>
      <c r="C519" s="32">
        <v>45453100</v>
      </c>
      <c r="D519" s="7">
        <v>32000</v>
      </c>
      <c r="E519" s="7">
        <v>40000</v>
      </c>
      <c r="F519" s="6" t="s">
        <v>63</v>
      </c>
      <c r="G519" s="6" t="s">
        <v>69</v>
      </c>
      <c r="H519" s="6" t="s">
        <v>67</v>
      </c>
      <c r="I519" s="24" t="s">
        <v>88</v>
      </c>
      <c r="J519" s="6" t="s">
        <v>75</v>
      </c>
      <c r="K519" s="6" t="s">
        <v>544</v>
      </c>
    </row>
    <row r="520" spans="1:11" s="4" customFormat="1" ht="47.25" x14ac:dyDescent="0.25">
      <c r="A520" s="11" t="s">
        <v>542</v>
      </c>
      <c r="B520" s="354" t="s">
        <v>546</v>
      </c>
      <c r="C520" s="32">
        <v>45100000</v>
      </c>
      <c r="D520" s="7">
        <v>112000</v>
      </c>
      <c r="E520" s="7">
        <v>140000</v>
      </c>
      <c r="F520" s="6" t="s">
        <v>64</v>
      </c>
      <c r="G520" s="6" t="s">
        <v>69</v>
      </c>
      <c r="H520" s="6" t="s">
        <v>67</v>
      </c>
      <c r="I520" s="24" t="s">
        <v>88</v>
      </c>
      <c r="J520" s="6" t="s">
        <v>75</v>
      </c>
      <c r="K520" s="6" t="s">
        <v>550</v>
      </c>
    </row>
    <row r="521" spans="1:11" s="4" customFormat="1" ht="47.25" x14ac:dyDescent="0.25">
      <c r="A521" s="11" t="s">
        <v>545</v>
      </c>
      <c r="B521" s="354" t="s">
        <v>547</v>
      </c>
      <c r="C521" s="32">
        <v>45331210</v>
      </c>
      <c r="D521" s="7">
        <v>5000</v>
      </c>
      <c r="E521" s="7">
        <v>6250</v>
      </c>
      <c r="F521" s="6" t="s">
        <v>63</v>
      </c>
      <c r="G521" s="6" t="s">
        <v>69</v>
      </c>
      <c r="H521" s="6" t="s">
        <v>67</v>
      </c>
      <c r="I521" s="24" t="s">
        <v>88</v>
      </c>
      <c r="J521" s="6" t="s">
        <v>70</v>
      </c>
      <c r="K521" s="6" t="s">
        <v>548</v>
      </c>
    </row>
    <row r="522" spans="1:11" s="4" customFormat="1" ht="47.25" x14ac:dyDescent="0.25">
      <c r="A522" s="11" t="s">
        <v>565</v>
      </c>
      <c r="B522" s="354" t="s">
        <v>567</v>
      </c>
      <c r="C522" s="32">
        <v>90400000</v>
      </c>
      <c r="D522" s="7">
        <v>36000</v>
      </c>
      <c r="E522" s="7">
        <v>45000</v>
      </c>
      <c r="F522" s="6" t="s">
        <v>64</v>
      </c>
      <c r="G522" s="6" t="s">
        <v>69</v>
      </c>
      <c r="H522" s="6" t="s">
        <v>67</v>
      </c>
      <c r="I522" s="24" t="s">
        <v>88</v>
      </c>
      <c r="J522" s="6" t="s">
        <v>75</v>
      </c>
      <c r="K522" s="6" t="s">
        <v>212</v>
      </c>
    </row>
    <row r="523" spans="1:11" s="4" customFormat="1" ht="47.25" x14ac:dyDescent="0.25">
      <c r="A523" s="11" t="s">
        <v>566</v>
      </c>
      <c r="B523" s="354" t="s">
        <v>568</v>
      </c>
      <c r="C523" s="32">
        <v>71310000</v>
      </c>
      <c r="D523" s="7">
        <v>8000</v>
      </c>
      <c r="E523" s="7">
        <v>10000</v>
      </c>
      <c r="F523" s="6" t="s">
        <v>63</v>
      </c>
      <c r="G523" s="6" t="s">
        <v>69</v>
      </c>
      <c r="H523" s="6" t="s">
        <v>67</v>
      </c>
      <c r="I523" s="24" t="s">
        <v>88</v>
      </c>
      <c r="J523" s="6" t="s">
        <v>75</v>
      </c>
      <c r="K523" s="6" t="s">
        <v>569</v>
      </c>
    </row>
    <row r="524" spans="1:11" s="4" customFormat="1" ht="47.25" x14ac:dyDescent="0.25">
      <c r="A524" s="11" t="s">
        <v>572</v>
      </c>
      <c r="B524" s="354" t="s">
        <v>574</v>
      </c>
      <c r="C524" s="32">
        <v>45112700</v>
      </c>
      <c r="D524" s="7">
        <v>4800</v>
      </c>
      <c r="E524" s="7">
        <v>6000</v>
      </c>
      <c r="F524" s="6" t="s">
        <v>63</v>
      </c>
      <c r="G524" s="6" t="s">
        <v>69</v>
      </c>
      <c r="H524" s="6" t="s">
        <v>67</v>
      </c>
      <c r="I524" s="24" t="s">
        <v>88</v>
      </c>
      <c r="J524" s="6" t="s">
        <v>75</v>
      </c>
      <c r="K524" s="6" t="s">
        <v>544</v>
      </c>
    </row>
    <row r="525" spans="1:11" s="4" customFormat="1" ht="47.25" x14ac:dyDescent="0.25">
      <c r="A525" s="11" t="s">
        <v>573</v>
      </c>
      <c r="B525" s="354" t="s">
        <v>575</v>
      </c>
      <c r="C525" s="32">
        <v>45262410</v>
      </c>
      <c r="D525" s="7">
        <v>9600</v>
      </c>
      <c r="E525" s="7">
        <v>12000</v>
      </c>
      <c r="F525" s="6" t="s">
        <v>63</v>
      </c>
      <c r="G525" s="6" t="s">
        <v>69</v>
      </c>
      <c r="H525" s="6" t="s">
        <v>67</v>
      </c>
      <c r="I525" s="24" t="s">
        <v>88</v>
      </c>
      <c r="J525" s="6" t="s">
        <v>75</v>
      </c>
      <c r="K525" s="6" t="s">
        <v>714</v>
      </c>
    </row>
    <row r="526" spans="1:11" s="4" customFormat="1" ht="47.25" x14ac:dyDescent="0.25">
      <c r="A526" s="11" t="s">
        <v>584</v>
      </c>
      <c r="B526" s="354" t="s">
        <v>587</v>
      </c>
      <c r="C526" s="32">
        <v>45400000</v>
      </c>
      <c r="D526" s="7">
        <f>SUM(D527:D528)</f>
        <v>104800</v>
      </c>
      <c r="E526" s="7">
        <f>SUM(E527:E528)</f>
        <v>131000</v>
      </c>
      <c r="F526" s="6" t="s">
        <v>64</v>
      </c>
      <c r="G526" s="6" t="s">
        <v>117</v>
      </c>
      <c r="H526" s="6" t="s">
        <v>67</v>
      </c>
      <c r="I526" s="24" t="s">
        <v>88</v>
      </c>
      <c r="J526" s="6" t="s">
        <v>75</v>
      </c>
      <c r="K526" s="6" t="s">
        <v>608</v>
      </c>
    </row>
    <row r="527" spans="1:11" s="4" customFormat="1" ht="31.5" customHeight="1" x14ac:dyDescent="0.25">
      <c r="A527" s="11"/>
      <c r="B527" s="354" t="s">
        <v>585</v>
      </c>
      <c r="C527" s="32"/>
      <c r="D527" s="7">
        <v>85600</v>
      </c>
      <c r="E527" s="7">
        <v>107000</v>
      </c>
      <c r="F527" s="6"/>
      <c r="G527" s="6"/>
      <c r="H527" s="6"/>
      <c r="I527" s="24"/>
      <c r="J527" s="6"/>
      <c r="K527" s="6"/>
    </row>
    <row r="528" spans="1:11" s="4" customFormat="1" ht="31.5" customHeight="1" x14ac:dyDescent="0.25">
      <c r="A528" s="11"/>
      <c r="B528" s="354" t="s">
        <v>586</v>
      </c>
      <c r="C528" s="32"/>
      <c r="D528" s="7">
        <v>19200</v>
      </c>
      <c r="E528" s="7">
        <v>24000</v>
      </c>
      <c r="F528" s="6"/>
      <c r="G528" s="6"/>
      <c r="H528" s="6"/>
      <c r="I528" s="24"/>
      <c r="J528" s="6"/>
      <c r="K528" s="6"/>
    </row>
    <row r="529" spans="1:11" s="4" customFormat="1" ht="47.25" x14ac:dyDescent="0.25">
      <c r="A529" s="11" t="s">
        <v>625</v>
      </c>
      <c r="B529" s="354" t="s">
        <v>626</v>
      </c>
      <c r="C529" s="32">
        <v>71310000</v>
      </c>
      <c r="D529" s="7">
        <v>8000</v>
      </c>
      <c r="E529" s="7">
        <v>10000</v>
      </c>
      <c r="F529" s="6" t="s">
        <v>63</v>
      </c>
      <c r="G529" s="6" t="s">
        <v>69</v>
      </c>
      <c r="H529" s="6" t="s">
        <v>67</v>
      </c>
      <c r="I529" s="24" t="s">
        <v>88</v>
      </c>
      <c r="J529" s="6" t="s">
        <v>83</v>
      </c>
      <c r="K529" s="6" t="s">
        <v>627</v>
      </c>
    </row>
    <row r="530" spans="1:11" s="4" customFormat="1" ht="47.25" x14ac:dyDescent="0.25">
      <c r="A530" s="11" t="s">
        <v>639</v>
      </c>
      <c r="B530" s="354" t="s">
        <v>640</v>
      </c>
      <c r="C530" s="32">
        <v>45000000</v>
      </c>
      <c r="D530" s="7">
        <v>1071000</v>
      </c>
      <c r="E530" s="7">
        <v>1338750</v>
      </c>
      <c r="F530" s="6" t="s">
        <v>64</v>
      </c>
      <c r="G530" s="6" t="s">
        <v>69</v>
      </c>
      <c r="H530" s="6" t="s">
        <v>67</v>
      </c>
      <c r="I530" s="24" t="s">
        <v>186</v>
      </c>
      <c r="J530" s="6" t="s">
        <v>83</v>
      </c>
      <c r="K530" s="6" t="s">
        <v>715</v>
      </c>
    </row>
    <row r="531" spans="1:11" s="4" customFormat="1" ht="47.25" x14ac:dyDescent="0.25">
      <c r="A531" s="11" t="s">
        <v>658</v>
      </c>
      <c r="B531" s="354" t="s">
        <v>659</v>
      </c>
      <c r="C531" s="32">
        <v>71320000</v>
      </c>
      <c r="D531" s="7">
        <v>5500</v>
      </c>
      <c r="E531" s="7">
        <v>6875</v>
      </c>
      <c r="F531" s="6" t="s">
        <v>63</v>
      </c>
      <c r="G531" s="6" t="s">
        <v>69</v>
      </c>
      <c r="H531" s="6" t="s">
        <v>67</v>
      </c>
      <c r="I531" s="24" t="s">
        <v>88</v>
      </c>
      <c r="J531" s="6" t="s">
        <v>83</v>
      </c>
      <c r="K531" s="6" t="s">
        <v>660</v>
      </c>
    </row>
    <row r="532" spans="1:11" s="4" customFormat="1" ht="47.25" x14ac:dyDescent="0.25">
      <c r="A532" s="11" t="s">
        <v>720</v>
      </c>
      <c r="B532" s="393" t="s">
        <v>721</v>
      </c>
      <c r="C532" s="32">
        <v>45331110</v>
      </c>
      <c r="D532" s="7">
        <v>4860</v>
      </c>
      <c r="E532" s="7">
        <v>6075</v>
      </c>
      <c r="F532" s="6" t="s">
        <v>63</v>
      </c>
      <c r="G532" s="6" t="s">
        <v>69</v>
      </c>
      <c r="H532" s="6" t="s">
        <v>67</v>
      </c>
      <c r="I532" s="24" t="s">
        <v>88</v>
      </c>
      <c r="J532" s="6" t="s">
        <v>83</v>
      </c>
      <c r="K532" s="6" t="s">
        <v>722</v>
      </c>
    </row>
    <row r="533" spans="1:11" s="4" customFormat="1" ht="47.25" x14ac:dyDescent="0.25">
      <c r="A533" s="11" t="s">
        <v>731</v>
      </c>
      <c r="B533" s="393" t="s">
        <v>732</v>
      </c>
      <c r="C533" s="32">
        <v>45453100</v>
      </c>
      <c r="D533" s="7">
        <v>32000</v>
      </c>
      <c r="E533" s="7">
        <v>40000</v>
      </c>
      <c r="F533" s="6" t="s">
        <v>63</v>
      </c>
      <c r="G533" s="6" t="s">
        <v>69</v>
      </c>
      <c r="H533" s="6" t="s">
        <v>67</v>
      </c>
      <c r="I533" s="24" t="s">
        <v>88</v>
      </c>
      <c r="J533" s="6" t="s">
        <v>72</v>
      </c>
      <c r="K533" s="6" t="s">
        <v>733</v>
      </c>
    </row>
    <row r="534" spans="1:11" s="4" customFormat="1" ht="47.25" x14ac:dyDescent="0.25">
      <c r="A534" s="11" t="s">
        <v>734</v>
      </c>
      <c r="B534" s="393" t="s">
        <v>735</v>
      </c>
      <c r="C534" s="32">
        <v>45262410</v>
      </c>
      <c r="D534" s="7">
        <v>17600</v>
      </c>
      <c r="E534" s="7">
        <v>22000</v>
      </c>
      <c r="F534" s="6" t="s">
        <v>63</v>
      </c>
      <c r="G534" s="6" t="s">
        <v>69</v>
      </c>
      <c r="H534" s="6" t="s">
        <v>67</v>
      </c>
      <c r="I534" s="24" t="s">
        <v>88</v>
      </c>
      <c r="J534" s="6" t="s">
        <v>72</v>
      </c>
      <c r="K534" s="6" t="s">
        <v>749</v>
      </c>
    </row>
    <row r="535" spans="1:11" s="4" customFormat="1" ht="47.25" x14ac:dyDescent="0.25">
      <c r="A535" s="11" t="s">
        <v>736</v>
      </c>
      <c r="B535" s="393" t="s">
        <v>737</v>
      </c>
      <c r="C535" s="32">
        <v>71247000</v>
      </c>
      <c r="D535" s="7">
        <v>14900</v>
      </c>
      <c r="E535" s="7">
        <v>18625</v>
      </c>
      <c r="F535" s="6" t="s">
        <v>63</v>
      </c>
      <c r="G535" s="6" t="s">
        <v>69</v>
      </c>
      <c r="H535" s="6" t="s">
        <v>67</v>
      </c>
      <c r="I535" s="24" t="s">
        <v>88</v>
      </c>
      <c r="J535" s="6" t="s">
        <v>72</v>
      </c>
      <c r="K535" s="6" t="s">
        <v>744</v>
      </c>
    </row>
    <row r="536" spans="1:11" s="4" customFormat="1" ht="47.25" x14ac:dyDescent="0.25">
      <c r="A536" s="11" t="s">
        <v>746</v>
      </c>
      <c r="B536" s="393" t="s">
        <v>747</v>
      </c>
      <c r="C536" s="32">
        <v>45236110</v>
      </c>
      <c r="D536" s="7">
        <v>3800</v>
      </c>
      <c r="E536" s="7">
        <v>4750</v>
      </c>
      <c r="F536" s="6" t="s">
        <v>63</v>
      </c>
      <c r="G536" s="6" t="s">
        <v>69</v>
      </c>
      <c r="H536" s="6" t="s">
        <v>67</v>
      </c>
      <c r="I536" s="24" t="s">
        <v>88</v>
      </c>
      <c r="J536" s="6" t="s">
        <v>72</v>
      </c>
      <c r="K536" s="6" t="s">
        <v>748</v>
      </c>
    </row>
    <row r="537" spans="1:11" s="4" customFormat="1" ht="47.25" x14ac:dyDescent="0.25">
      <c r="A537" s="11" t="s">
        <v>772</v>
      </c>
      <c r="B537" s="393" t="s">
        <v>773</v>
      </c>
      <c r="C537" s="32">
        <v>71520000</v>
      </c>
      <c r="D537" s="7">
        <v>4500</v>
      </c>
      <c r="E537" s="7">
        <v>5625</v>
      </c>
      <c r="F537" s="6" t="s">
        <v>63</v>
      </c>
      <c r="G537" s="6" t="s">
        <v>69</v>
      </c>
      <c r="H537" s="6" t="s">
        <v>67</v>
      </c>
      <c r="I537" s="24" t="s">
        <v>88</v>
      </c>
      <c r="J537" s="6" t="s">
        <v>72</v>
      </c>
      <c r="K537" s="6" t="s">
        <v>774</v>
      </c>
    </row>
    <row r="538" spans="1:11" s="4" customFormat="1" ht="47.25" x14ac:dyDescent="0.25">
      <c r="A538" s="505" t="s">
        <v>807</v>
      </c>
      <c r="B538" s="393" t="s">
        <v>812</v>
      </c>
      <c r="C538" s="32">
        <v>71247000</v>
      </c>
      <c r="D538" s="7">
        <v>14900</v>
      </c>
      <c r="E538" s="7">
        <v>18625</v>
      </c>
      <c r="F538" s="62" t="s">
        <v>63</v>
      </c>
      <c r="G538" s="6" t="s">
        <v>69</v>
      </c>
      <c r="H538" s="6" t="s">
        <v>67</v>
      </c>
      <c r="I538" s="24" t="s">
        <v>186</v>
      </c>
      <c r="J538" s="6" t="s">
        <v>318</v>
      </c>
      <c r="K538" s="6" t="s">
        <v>715</v>
      </c>
    </row>
    <row r="539" spans="1:11" s="4" customFormat="1" ht="47.25" x14ac:dyDescent="0.25">
      <c r="A539" s="11" t="s">
        <v>808</v>
      </c>
      <c r="B539" s="393" t="s">
        <v>813</v>
      </c>
      <c r="C539" s="32">
        <v>71247000</v>
      </c>
      <c r="D539" s="7">
        <v>13100</v>
      </c>
      <c r="E539" s="7">
        <v>16375</v>
      </c>
      <c r="F539" s="6" t="s">
        <v>63</v>
      </c>
      <c r="G539" s="6" t="s">
        <v>69</v>
      </c>
      <c r="H539" s="6" t="s">
        <v>67</v>
      </c>
      <c r="I539" s="24" t="s">
        <v>186</v>
      </c>
      <c r="J539" s="6" t="s">
        <v>121</v>
      </c>
      <c r="K539" s="6" t="s">
        <v>715</v>
      </c>
    </row>
    <row r="540" spans="1:11" s="4" customFormat="1" ht="47.25" x14ac:dyDescent="0.25">
      <c r="A540" s="11" t="s">
        <v>809</v>
      </c>
      <c r="B540" s="393" t="s">
        <v>818</v>
      </c>
      <c r="C540" s="32">
        <v>45262600</v>
      </c>
      <c r="D540" s="7">
        <f>SUM(D541+D542)</f>
        <v>40000</v>
      </c>
      <c r="E540" s="7">
        <f>SUM(E541+E542)</f>
        <v>50000</v>
      </c>
      <c r="F540" s="6" t="s">
        <v>63</v>
      </c>
      <c r="G540" s="6" t="s">
        <v>117</v>
      </c>
      <c r="H540" s="6" t="s">
        <v>67</v>
      </c>
      <c r="I540" s="24" t="s">
        <v>88</v>
      </c>
      <c r="J540" s="6" t="s">
        <v>121</v>
      </c>
      <c r="K540" s="6" t="s">
        <v>819</v>
      </c>
    </row>
    <row r="541" spans="1:11" s="4" customFormat="1" ht="31.5" customHeight="1" x14ac:dyDescent="0.25">
      <c r="A541" s="11"/>
      <c r="B541" s="393" t="s">
        <v>816</v>
      </c>
      <c r="C541" s="32"/>
      <c r="D541" s="7">
        <v>19000</v>
      </c>
      <c r="E541" s="7">
        <v>23750</v>
      </c>
      <c r="F541" s="6"/>
      <c r="G541" s="6"/>
      <c r="H541" s="6"/>
      <c r="I541" s="24"/>
      <c r="J541" s="6"/>
      <c r="K541" s="6"/>
    </row>
    <row r="542" spans="1:11" s="4" customFormat="1" ht="31.5" customHeight="1" x14ac:dyDescent="0.25">
      <c r="A542" s="11"/>
      <c r="B542" s="393" t="s">
        <v>817</v>
      </c>
      <c r="C542" s="32"/>
      <c r="D542" s="7">
        <v>21000</v>
      </c>
      <c r="E542" s="7">
        <v>26250</v>
      </c>
      <c r="F542" s="6"/>
      <c r="G542" s="6"/>
      <c r="H542" s="6"/>
      <c r="I542" s="24"/>
      <c r="J542" s="6"/>
      <c r="K542" s="6"/>
    </row>
    <row r="543" spans="1:11" s="4" customFormat="1" ht="47.25" x14ac:dyDescent="0.25">
      <c r="A543" s="11" t="s">
        <v>810</v>
      </c>
      <c r="B543" s="393" t="s">
        <v>814</v>
      </c>
      <c r="C543" s="32">
        <v>45212190</v>
      </c>
      <c r="D543" s="7">
        <v>2800</v>
      </c>
      <c r="E543" s="7">
        <v>3500</v>
      </c>
      <c r="F543" s="6" t="s">
        <v>63</v>
      </c>
      <c r="G543" s="6" t="s">
        <v>69</v>
      </c>
      <c r="H543" s="6" t="s">
        <v>67</v>
      </c>
      <c r="I543" s="24" t="s">
        <v>88</v>
      </c>
      <c r="J543" s="6" t="s">
        <v>121</v>
      </c>
      <c r="K543" s="6" t="s">
        <v>820</v>
      </c>
    </row>
    <row r="544" spans="1:11" s="4" customFormat="1" ht="47.25" x14ac:dyDescent="0.25">
      <c r="A544" s="11" t="s">
        <v>811</v>
      </c>
      <c r="B544" s="393" t="s">
        <v>815</v>
      </c>
      <c r="C544" s="32">
        <v>45331210</v>
      </c>
      <c r="D544" s="7">
        <v>5320</v>
      </c>
      <c r="E544" s="7">
        <v>6650</v>
      </c>
      <c r="F544" s="6" t="s">
        <v>63</v>
      </c>
      <c r="G544" s="6" t="s">
        <v>69</v>
      </c>
      <c r="H544" s="6" t="s">
        <v>67</v>
      </c>
      <c r="I544" s="24" t="s">
        <v>88</v>
      </c>
      <c r="J544" s="6" t="s">
        <v>121</v>
      </c>
      <c r="K544" s="6" t="s">
        <v>899</v>
      </c>
    </row>
    <row r="545" spans="1:11" s="4" customFormat="1" ht="47.25" x14ac:dyDescent="0.25">
      <c r="A545" s="11" t="s">
        <v>845</v>
      </c>
      <c r="B545" s="393" t="s">
        <v>846</v>
      </c>
      <c r="C545" s="32">
        <v>45233161</v>
      </c>
      <c r="D545" s="7">
        <v>7400</v>
      </c>
      <c r="E545" s="7">
        <v>9250</v>
      </c>
      <c r="F545" s="6" t="s">
        <v>63</v>
      </c>
      <c r="G545" s="6" t="s">
        <v>69</v>
      </c>
      <c r="H545" s="6" t="s">
        <v>67</v>
      </c>
      <c r="I545" s="24" t="s">
        <v>88</v>
      </c>
      <c r="J545" s="6" t="s">
        <v>318</v>
      </c>
      <c r="K545" s="6" t="s">
        <v>847</v>
      </c>
    </row>
    <row r="546" spans="1:11" s="4" customFormat="1" ht="47.25" x14ac:dyDescent="0.25">
      <c r="A546" s="11" t="s">
        <v>873</v>
      </c>
      <c r="B546" s="393" t="s">
        <v>878</v>
      </c>
      <c r="C546" s="32">
        <v>45233161</v>
      </c>
      <c r="D546" s="7">
        <v>7400</v>
      </c>
      <c r="E546" s="7">
        <v>9250</v>
      </c>
      <c r="F546" s="6" t="s">
        <v>63</v>
      </c>
      <c r="G546" s="6" t="s">
        <v>69</v>
      </c>
      <c r="H546" s="6" t="s">
        <v>67</v>
      </c>
      <c r="I546" s="24" t="s">
        <v>88</v>
      </c>
      <c r="J546" s="6" t="s">
        <v>318</v>
      </c>
      <c r="K546" s="6" t="s">
        <v>879</v>
      </c>
    </row>
    <row r="547" spans="1:11" s="4" customFormat="1" ht="47.25" x14ac:dyDescent="0.25">
      <c r="A547" s="11" t="s">
        <v>874</v>
      </c>
      <c r="B547" s="393" t="s">
        <v>880</v>
      </c>
      <c r="C547" s="32">
        <v>45261215</v>
      </c>
      <c r="D547" s="7">
        <f>SUM(D548:D549)</f>
        <v>58000</v>
      </c>
      <c r="E547" s="7">
        <f>SUM(E548:E549)</f>
        <v>58000</v>
      </c>
      <c r="F547" s="6" t="s">
        <v>63</v>
      </c>
      <c r="G547" s="6" t="s">
        <v>117</v>
      </c>
      <c r="H547" s="6" t="s">
        <v>67</v>
      </c>
      <c r="I547" s="24" t="s">
        <v>88</v>
      </c>
      <c r="J547" s="6" t="s">
        <v>318</v>
      </c>
      <c r="K547" s="6" t="s">
        <v>883</v>
      </c>
    </row>
    <row r="548" spans="1:11" s="4" customFormat="1" ht="31.5" customHeight="1" x14ac:dyDescent="0.25">
      <c r="A548" s="11"/>
      <c r="B548" s="393" t="s">
        <v>881</v>
      </c>
      <c r="C548" s="32"/>
      <c r="D548" s="7">
        <v>42500</v>
      </c>
      <c r="E548" s="7">
        <v>42500</v>
      </c>
      <c r="F548" s="6"/>
      <c r="G548" s="6"/>
      <c r="H548" s="6"/>
      <c r="I548" s="24"/>
      <c r="J548" s="6"/>
      <c r="K548" s="6"/>
    </row>
    <row r="549" spans="1:11" s="4" customFormat="1" ht="31.5" customHeight="1" x14ac:dyDescent="0.25">
      <c r="A549" s="11"/>
      <c r="B549" s="393" t="s">
        <v>882</v>
      </c>
      <c r="C549" s="32"/>
      <c r="D549" s="7">
        <v>15500</v>
      </c>
      <c r="E549" s="7">
        <v>15500</v>
      </c>
      <c r="F549" s="6"/>
      <c r="G549" s="6"/>
      <c r="H549" s="6"/>
      <c r="I549" s="24"/>
      <c r="J549" s="6"/>
      <c r="K549" s="6"/>
    </row>
    <row r="550" spans="1:11" s="4" customFormat="1" ht="47.25" x14ac:dyDescent="0.25">
      <c r="A550" s="11" t="s">
        <v>875</v>
      </c>
      <c r="B550" s="393" t="s">
        <v>884</v>
      </c>
      <c r="C550" s="32">
        <v>45453100</v>
      </c>
      <c r="D550" s="7">
        <v>32000</v>
      </c>
      <c r="E550" s="7">
        <v>40000</v>
      </c>
      <c r="F550" s="6" t="s">
        <v>63</v>
      </c>
      <c r="G550" s="6" t="s">
        <v>69</v>
      </c>
      <c r="H550" s="6" t="s">
        <v>67</v>
      </c>
      <c r="I550" s="24" t="s">
        <v>88</v>
      </c>
      <c r="J550" s="6" t="s">
        <v>318</v>
      </c>
      <c r="K550" s="6" t="s">
        <v>885</v>
      </c>
    </row>
    <row r="551" spans="1:11" s="4" customFormat="1" ht="47.25" x14ac:dyDescent="0.25">
      <c r="A551" s="11" t="s">
        <v>876</v>
      </c>
      <c r="B551" s="393" t="s">
        <v>886</v>
      </c>
      <c r="C551" s="32">
        <v>71310000</v>
      </c>
      <c r="D551" s="7">
        <v>16000</v>
      </c>
      <c r="E551" s="7">
        <v>20000</v>
      </c>
      <c r="F551" s="6" t="s">
        <v>63</v>
      </c>
      <c r="G551" s="6" t="s">
        <v>69</v>
      </c>
      <c r="H551" s="6" t="s">
        <v>67</v>
      </c>
      <c r="I551" s="24" t="s">
        <v>88</v>
      </c>
      <c r="J551" s="6" t="s">
        <v>318</v>
      </c>
      <c r="K551" s="6" t="s">
        <v>904</v>
      </c>
    </row>
    <row r="552" spans="1:11" s="4" customFormat="1" ht="47.25" x14ac:dyDescent="0.25">
      <c r="A552" s="11" t="s">
        <v>877</v>
      </c>
      <c r="B552" s="393" t="s">
        <v>918</v>
      </c>
      <c r="C552" s="32">
        <v>45262600</v>
      </c>
      <c r="D552" s="7">
        <f>SUM(D553:D554)</f>
        <v>40000</v>
      </c>
      <c r="E552" s="7">
        <f>SUM(E553:E554)</f>
        <v>50000</v>
      </c>
      <c r="F552" s="6" t="s">
        <v>63</v>
      </c>
      <c r="G552" s="6" t="s">
        <v>117</v>
      </c>
      <c r="H552" s="6" t="s">
        <v>67</v>
      </c>
      <c r="I552" s="24" t="s">
        <v>88</v>
      </c>
      <c r="J552" s="6" t="s">
        <v>318</v>
      </c>
      <c r="K552" s="6" t="s">
        <v>888</v>
      </c>
    </row>
    <row r="553" spans="1:11" s="4" customFormat="1" ht="31.5" customHeight="1" x14ac:dyDescent="0.25">
      <c r="A553" s="11"/>
      <c r="B553" s="393" t="s">
        <v>816</v>
      </c>
      <c r="C553" s="32"/>
      <c r="D553" s="7">
        <v>19000</v>
      </c>
      <c r="E553" s="7">
        <v>23750</v>
      </c>
      <c r="F553" s="6"/>
      <c r="G553" s="6"/>
      <c r="H553" s="6"/>
      <c r="I553" s="24"/>
      <c r="J553" s="6"/>
      <c r="K553" s="6"/>
    </row>
    <row r="554" spans="1:11" s="4" customFormat="1" ht="31.5" customHeight="1" x14ac:dyDescent="0.25">
      <c r="A554" s="11"/>
      <c r="B554" s="393" t="s">
        <v>887</v>
      </c>
      <c r="C554" s="32"/>
      <c r="D554" s="7">
        <v>21000</v>
      </c>
      <c r="E554" s="7">
        <v>26250</v>
      </c>
      <c r="F554" s="6"/>
      <c r="G554" s="6"/>
      <c r="H554" s="6"/>
      <c r="I554" s="24"/>
      <c r="J554" s="6"/>
      <c r="K554" s="6"/>
    </row>
    <row r="555" spans="1:11" s="4" customFormat="1" ht="47.25" x14ac:dyDescent="0.25">
      <c r="A555" s="11" t="s">
        <v>915</v>
      </c>
      <c r="B555" s="393" t="s">
        <v>916</v>
      </c>
      <c r="C555" s="32">
        <v>71314200</v>
      </c>
      <c r="D555" s="7">
        <v>14500</v>
      </c>
      <c r="E555" s="7">
        <v>18125</v>
      </c>
      <c r="F555" s="6" t="s">
        <v>63</v>
      </c>
      <c r="G555" s="6" t="s">
        <v>69</v>
      </c>
      <c r="H555" s="6" t="s">
        <v>67</v>
      </c>
      <c r="I555" s="24" t="s">
        <v>88</v>
      </c>
      <c r="J555" s="6" t="s">
        <v>85</v>
      </c>
      <c r="K555" s="6" t="s">
        <v>917</v>
      </c>
    </row>
    <row r="556" spans="1:11" s="4" customFormat="1" ht="47.25" x14ac:dyDescent="0.25">
      <c r="A556" s="11" t="s">
        <v>919</v>
      </c>
      <c r="B556" s="393" t="s">
        <v>921</v>
      </c>
      <c r="C556" s="32">
        <v>45262600</v>
      </c>
      <c r="D556" s="7">
        <f>SUM(D557:D558)</f>
        <v>40000</v>
      </c>
      <c r="E556" s="7">
        <f>SUM(E557:E558)</f>
        <v>50000</v>
      </c>
      <c r="F556" s="6" t="s">
        <v>63</v>
      </c>
      <c r="G556" s="6" t="s">
        <v>117</v>
      </c>
      <c r="H556" s="6" t="s">
        <v>67</v>
      </c>
      <c r="I556" s="24" t="s">
        <v>88</v>
      </c>
      <c r="J556" s="6" t="s">
        <v>85</v>
      </c>
      <c r="K556" s="6" t="s">
        <v>920</v>
      </c>
    </row>
    <row r="557" spans="1:11" s="4" customFormat="1" ht="31.5" customHeight="1" x14ac:dyDescent="0.25">
      <c r="A557" s="11"/>
      <c r="B557" s="393" t="s">
        <v>816</v>
      </c>
      <c r="C557" s="32"/>
      <c r="D557" s="7">
        <v>19000</v>
      </c>
      <c r="E557" s="7">
        <v>23750</v>
      </c>
      <c r="F557" s="6"/>
      <c r="G557" s="6"/>
      <c r="H557" s="6"/>
      <c r="I557" s="24"/>
      <c r="J557" s="6"/>
      <c r="K557" s="6"/>
    </row>
    <row r="558" spans="1:11" s="4" customFormat="1" ht="31.5" customHeight="1" x14ac:dyDescent="0.25">
      <c r="A558" s="11"/>
      <c r="B558" s="393" t="s">
        <v>887</v>
      </c>
      <c r="C558" s="32"/>
      <c r="D558" s="7">
        <v>21000</v>
      </c>
      <c r="E558" s="7">
        <v>26250</v>
      </c>
      <c r="F558" s="6"/>
      <c r="G558" s="6"/>
      <c r="H558" s="6"/>
      <c r="I558" s="24"/>
      <c r="J558" s="6"/>
      <c r="K558" s="6"/>
    </row>
    <row r="559" spans="1:11" s="4" customFormat="1" ht="47.25" x14ac:dyDescent="0.25">
      <c r="A559" s="11" t="s">
        <v>948</v>
      </c>
      <c r="B559" s="393" t="s">
        <v>950</v>
      </c>
      <c r="C559" s="32">
        <v>71247000</v>
      </c>
      <c r="D559" s="7">
        <v>20000</v>
      </c>
      <c r="E559" s="7">
        <v>25000</v>
      </c>
      <c r="F559" s="6" t="s">
        <v>64</v>
      </c>
      <c r="G559" s="6" t="s">
        <v>69</v>
      </c>
      <c r="H559" s="6" t="s">
        <v>67</v>
      </c>
      <c r="I559" s="24" t="s">
        <v>88</v>
      </c>
      <c r="J559" s="6" t="s">
        <v>85</v>
      </c>
      <c r="K559" s="6" t="s">
        <v>952</v>
      </c>
    </row>
    <row r="560" spans="1:11" s="4" customFormat="1" ht="47.25" x14ac:dyDescent="0.25">
      <c r="A560" s="11" t="s">
        <v>949</v>
      </c>
      <c r="B560" s="393" t="s">
        <v>951</v>
      </c>
      <c r="C560" s="32">
        <v>71247000</v>
      </c>
      <c r="D560" s="7">
        <v>13100</v>
      </c>
      <c r="E560" s="7">
        <v>16375</v>
      </c>
      <c r="F560" s="6" t="s">
        <v>63</v>
      </c>
      <c r="G560" s="6" t="s">
        <v>69</v>
      </c>
      <c r="H560" s="6" t="s">
        <v>67</v>
      </c>
      <c r="I560" s="24" t="s">
        <v>186</v>
      </c>
      <c r="J560" s="6" t="s">
        <v>77</v>
      </c>
      <c r="K560" s="6" t="s">
        <v>953</v>
      </c>
    </row>
    <row r="561" spans="1:11" s="4" customFormat="1" ht="47.25" x14ac:dyDescent="0.25">
      <c r="A561" s="11" t="s">
        <v>957</v>
      </c>
      <c r="B561" s="393" t="s">
        <v>958</v>
      </c>
      <c r="C561" s="32">
        <v>45351000</v>
      </c>
      <c r="D561" s="7">
        <v>3692</v>
      </c>
      <c r="E561" s="7">
        <v>4615</v>
      </c>
      <c r="F561" s="6" t="s">
        <v>63</v>
      </c>
      <c r="G561" s="6" t="s">
        <v>69</v>
      </c>
      <c r="H561" s="6" t="s">
        <v>67</v>
      </c>
      <c r="I561" s="24" t="s">
        <v>88</v>
      </c>
      <c r="J561" s="6" t="s">
        <v>77</v>
      </c>
      <c r="K561" s="6" t="s">
        <v>959</v>
      </c>
    </row>
    <row r="562" spans="1:11" s="4" customFormat="1" ht="47.25" x14ac:dyDescent="0.25">
      <c r="A562" s="11" t="s">
        <v>964</v>
      </c>
      <c r="B562" s="393" t="s">
        <v>965</v>
      </c>
      <c r="C562" s="32">
        <v>71247000</v>
      </c>
      <c r="D562" s="7">
        <v>3400</v>
      </c>
      <c r="E562" s="7">
        <v>4250</v>
      </c>
      <c r="F562" s="6" t="s">
        <v>63</v>
      </c>
      <c r="G562" s="6" t="s">
        <v>69</v>
      </c>
      <c r="H562" s="6" t="s">
        <v>67</v>
      </c>
      <c r="I562" s="24" t="s">
        <v>88</v>
      </c>
      <c r="J562" s="6" t="s">
        <v>77</v>
      </c>
      <c r="K562" s="6" t="s">
        <v>966</v>
      </c>
    </row>
    <row r="563" spans="1:11" s="4" customFormat="1" ht="47.25" x14ac:dyDescent="0.25">
      <c r="A563" s="521" t="s">
        <v>1023</v>
      </c>
      <c r="B563" s="522" t="s">
        <v>1025</v>
      </c>
      <c r="C563" s="524">
        <v>45261215</v>
      </c>
      <c r="D563" s="523">
        <v>11700</v>
      </c>
      <c r="E563" s="523">
        <v>11700</v>
      </c>
      <c r="F563" s="519" t="s">
        <v>63</v>
      </c>
      <c r="G563" s="519" t="s">
        <v>69</v>
      </c>
      <c r="H563" s="519" t="s">
        <v>67</v>
      </c>
      <c r="I563" s="525" t="s">
        <v>88</v>
      </c>
      <c r="J563" s="519" t="s">
        <v>184</v>
      </c>
      <c r="K563" s="519" t="s">
        <v>1107</v>
      </c>
    </row>
    <row r="564" spans="1:11" s="4" customFormat="1" ht="47.25" x14ac:dyDescent="0.25">
      <c r="A564" s="521" t="s">
        <v>1024</v>
      </c>
      <c r="B564" s="522" t="s">
        <v>1026</v>
      </c>
      <c r="C564" s="524">
        <v>45333000</v>
      </c>
      <c r="D564" s="523">
        <v>6992</v>
      </c>
      <c r="E564" s="523">
        <v>8740</v>
      </c>
      <c r="F564" s="519" t="s">
        <v>63</v>
      </c>
      <c r="G564" s="519" t="s">
        <v>69</v>
      </c>
      <c r="H564" s="519" t="s">
        <v>67</v>
      </c>
      <c r="I564" s="525" t="s">
        <v>88</v>
      </c>
      <c r="J564" s="519" t="s">
        <v>184</v>
      </c>
      <c r="K564" s="519" t="s">
        <v>1027</v>
      </c>
    </row>
    <row r="565" spans="1:11" s="4" customFormat="1" ht="47.25" x14ac:dyDescent="0.25">
      <c r="A565" s="521" t="s">
        <v>1032</v>
      </c>
      <c r="B565" s="522" t="s">
        <v>1034</v>
      </c>
      <c r="C565" s="524">
        <v>45351000</v>
      </c>
      <c r="D565" s="523">
        <v>6840</v>
      </c>
      <c r="E565" s="523">
        <v>8550</v>
      </c>
      <c r="F565" s="519" t="s">
        <v>63</v>
      </c>
      <c r="G565" s="519" t="s">
        <v>69</v>
      </c>
      <c r="H565" s="519" t="s">
        <v>67</v>
      </c>
      <c r="I565" s="525" t="s">
        <v>88</v>
      </c>
      <c r="J565" s="519" t="s">
        <v>184</v>
      </c>
      <c r="K565" s="519" t="s">
        <v>1036</v>
      </c>
    </row>
    <row r="566" spans="1:11" s="4" customFormat="1" ht="47.25" x14ac:dyDescent="0.25">
      <c r="A566" s="521" t="s">
        <v>1033</v>
      </c>
      <c r="B566" s="522" t="s">
        <v>1035</v>
      </c>
      <c r="C566" s="524">
        <v>71247000</v>
      </c>
      <c r="D566" s="523">
        <v>5000</v>
      </c>
      <c r="E566" s="523">
        <v>6250</v>
      </c>
      <c r="F566" s="519" t="s">
        <v>63</v>
      </c>
      <c r="G566" s="519" t="s">
        <v>69</v>
      </c>
      <c r="H566" s="519" t="s">
        <v>67</v>
      </c>
      <c r="I566" s="525" t="s">
        <v>88</v>
      </c>
      <c r="J566" s="519" t="s">
        <v>184</v>
      </c>
      <c r="K566" s="519" t="s">
        <v>947</v>
      </c>
    </row>
    <row r="567" spans="1:11" s="4" customFormat="1" ht="47.25" x14ac:dyDescent="0.25">
      <c r="A567" s="521" t="s">
        <v>1055</v>
      </c>
      <c r="B567" s="522" t="s">
        <v>1056</v>
      </c>
      <c r="C567" s="524">
        <v>71242000</v>
      </c>
      <c r="D567" s="523">
        <v>6700</v>
      </c>
      <c r="E567" s="523">
        <v>8375</v>
      </c>
      <c r="F567" s="519" t="s">
        <v>63</v>
      </c>
      <c r="G567" s="519" t="s">
        <v>69</v>
      </c>
      <c r="H567" s="519" t="s">
        <v>67</v>
      </c>
      <c r="I567" s="525" t="s">
        <v>88</v>
      </c>
      <c r="J567" s="519" t="s">
        <v>119</v>
      </c>
      <c r="K567" s="519" t="s">
        <v>1057</v>
      </c>
    </row>
    <row r="568" spans="1:11" s="4" customFormat="1" ht="47.25" x14ac:dyDescent="0.25">
      <c r="A568" s="521" t="s">
        <v>1061</v>
      </c>
      <c r="B568" s="522" t="s">
        <v>1063</v>
      </c>
      <c r="C568" s="524">
        <v>45231000</v>
      </c>
      <c r="D568" s="523">
        <v>5300</v>
      </c>
      <c r="E568" s="523">
        <v>6625</v>
      </c>
      <c r="F568" s="519" t="s">
        <v>63</v>
      </c>
      <c r="G568" s="519" t="s">
        <v>69</v>
      </c>
      <c r="H568" s="519" t="s">
        <v>67</v>
      </c>
      <c r="I568" s="525" t="s">
        <v>88</v>
      </c>
      <c r="J568" s="519" t="s">
        <v>119</v>
      </c>
      <c r="K568" s="519" t="s">
        <v>1065</v>
      </c>
    </row>
    <row r="569" spans="1:11" s="4" customFormat="1" ht="47.25" x14ac:dyDescent="0.25">
      <c r="A569" s="521" t="s">
        <v>1062</v>
      </c>
      <c r="B569" s="522" t="s">
        <v>1064</v>
      </c>
      <c r="C569" s="524">
        <v>45351000</v>
      </c>
      <c r="D569" s="523">
        <v>2865</v>
      </c>
      <c r="E569" s="523">
        <v>3581.25</v>
      </c>
      <c r="F569" s="519" t="s">
        <v>63</v>
      </c>
      <c r="G569" s="519" t="s">
        <v>69</v>
      </c>
      <c r="H569" s="519" t="s">
        <v>67</v>
      </c>
      <c r="I569" s="525" t="s">
        <v>88</v>
      </c>
      <c r="J569" s="519" t="s">
        <v>119</v>
      </c>
      <c r="K569" s="519" t="s">
        <v>1066</v>
      </c>
    </row>
    <row r="570" spans="1:11" s="4" customFormat="1" ht="63" x14ac:dyDescent="0.25">
      <c r="A570" s="521" t="s">
        <v>1074</v>
      </c>
      <c r="B570" s="522" t="s">
        <v>1075</v>
      </c>
      <c r="C570" s="524">
        <v>45000000</v>
      </c>
      <c r="D570" s="523">
        <v>1200000</v>
      </c>
      <c r="E570" s="523">
        <v>1500000</v>
      </c>
      <c r="F570" s="519" t="s">
        <v>284</v>
      </c>
      <c r="G570" s="519" t="s">
        <v>69</v>
      </c>
      <c r="H570" s="519" t="s">
        <v>68</v>
      </c>
      <c r="I570" s="525" t="s">
        <v>88</v>
      </c>
      <c r="J570" s="519" t="s">
        <v>119</v>
      </c>
      <c r="K570" s="519" t="s">
        <v>81</v>
      </c>
    </row>
    <row r="571" spans="1:11" s="4" customFormat="1" ht="47.25" x14ac:dyDescent="0.25">
      <c r="A571" s="521" t="s">
        <v>1087</v>
      </c>
      <c r="B571" s="522" t="s">
        <v>1088</v>
      </c>
      <c r="C571" s="524">
        <v>71314200</v>
      </c>
      <c r="D571" s="523">
        <v>14200</v>
      </c>
      <c r="E571" s="523">
        <v>17750</v>
      </c>
      <c r="F571" s="519" t="s">
        <v>63</v>
      </c>
      <c r="G571" s="519" t="s">
        <v>69</v>
      </c>
      <c r="H571" s="519" t="s">
        <v>67</v>
      </c>
      <c r="I571" s="525" t="s">
        <v>88</v>
      </c>
      <c r="J571" s="519" t="s">
        <v>119</v>
      </c>
      <c r="K571" s="519" t="s">
        <v>1089</v>
      </c>
    </row>
    <row r="572" spans="1:11" s="4" customFormat="1" ht="47.25" x14ac:dyDescent="0.25">
      <c r="A572" s="521" t="s">
        <v>1090</v>
      </c>
      <c r="B572" s="522" t="s">
        <v>1091</v>
      </c>
      <c r="C572" s="524">
        <v>45232410</v>
      </c>
      <c r="D572" s="523">
        <v>6000</v>
      </c>
      <c r="E572" s="523">
        <v>7500</v>
      </c>
      <c r="F572" s="519" t="s">
        <v>63</v>
      </c>
      <c r="G572" s="519" t="s">
        <v>69</v>
      </c>
      <c r="H572" s="519" t="s">
        <v>67</v>
      </c>
      <c r="I572" s="525" t="s">
        <v>88</v>
      </c>
      <c r="J572" s="519" t="s">
        <v>119</v>
      </c>
      <c r="K572" s="519" t="s">
        <v>1099</v>
      </c>
    </row>
    <row r="573" spans="1:11" s="4" customFormat="1" ht="47.25" x14ac:dyDescent="0.25">
      <c r="A573" s="521" t="s">
        <v>1116</v>
      </c>
      <c r="B573" s="522" t="s">
        <v>1117</v>
      </c>
      <c r="C573" s="524">
        <v>45111300</v>
      </c>
      <c r="D573" s="523">
        <v>4000</v>
      </c>
      <c r="E573" s="523">
        <v>5000</v>
      </c>
      <c r="F573" s="519" t="s">
        <v>63</v>
      </c>
      <c r="G573" s="519" t="s">
        <v>69</v>
      </c>
      <c r="H573" s="519" t="s">
        <v>67</v>
      </c>
      <c r="I573" s="525" t="s">
        <v>88</v>
      </c>
      <c r="J573" s="519" t="s">
        <v>119</v>
      </c>
      <c r="K573" s="519" t="s">
        <v>1118</v>
      </c>
    </row>
    <row r="574" spans="1:11" s="4" customFormat="1" ht="47.25" x14ac:dyDescent="0.25">
      <c r="A574" s="521" t="s">
        <v>1121</v>
      </c>
      <c r="B574" s="522" t="s">
        <v>1122</v>
      </c>
      <c r="C574" s="524">
        <v>45236210</v>
      </c>
      <c r="D574" s="523">
        <v>3257.5</v>
      </c>
      <c r="E574" s="523">
        <v>4071.88</v>
      </c>
      <c r="F574" s="519" t="s">
        <v>63</v>
      </c>
      <c r="G574" s="519" t="s">
        <v>69</v>
      </c>
      <c r="H574" s="519" t="s">
        <v>67</v>
      </c>
      <c r="I574" s="525" t="s">
        <v>88</v>
      </c>
      <c r="J574" s="519" t="s">
        <v>80</v>
      </c>
      <c r="K574" s="519" t="s">
        <v>1123</v>
      </c>
    </row>
    <row r="575" spans="1:11" s="4" customFormat="1" ht="47.25" x14ac:dyDescent="0.25">
      <c r="A575" s="521" t="s">
        <v>1143</v>
      </c>
      <c r="B575" s="522" t="s">
        <v>1144</v>
      </c>
      <c r="C575" s="524">
        <v>45310000</v>
      </c>
      <c r="D575" s="523">
        <v>12000</v>
      </c>
      <c r="E575" s="523">
        <v>15000</v>
      </c>
      <c r="F575" s="519" t="s">
        <v>63</v>
      </c>
      <c r="G575" s="519" t="s">
        <v>69</v>
      </c>
      <c r="H575" s="519" t="s">
        <v>67</v>
      </c>
      <c r="I575" s="525" t="s">
        <v>88</v>
      </c>
      <c r="J575" s="519" t="s">
        <v>80</v>
      </c>
      <c r="K575" s="519" t="s">
        <v>1145</v>
      </c>
    </row>
    <row r="576" spans="1:11" s="4" customFormat="1" ht="47.25" x14ac:dyDescent="0.25">
      <c r="A576" s="521" t="s">
        <v>1167</v>
      </c>
      <c r="B576" s="522" t="s">
        <v>1168</v>
      </c>
      <c r="C576" s="524">
        <v>71242000</v>
      </c>
      <c r="D576" s="523">
        <v>2800</v>
      </c>
      <c r="E576" s="523">
        <v>3500</v>
      </c>
      <c r="F576" s="519" t="s">
        <v>63</v>
      </c>
      <c r="G576" s="519" t="s">
        <v>69</v>
      </c>
      <c r="H576" s="519" t="s">
        <v>67</v>
      </c>
      <c r="I576" s="525" t="s">
        <v>88</v>
      </c>
      <c r="J576" s="519" t="s">
        <v>80</v>
      </c>
      <c r="K576" s="519" t="s">
        <v>1169</v>
      </c>
    </row>
    <row r="577" spans="1:11" s="3" customFormat="1" ht="24" customHeight="1" x14ac:dyDescent="0.25">
      <c r="A577" s="137" t="s">
        <v>1</v>
      </c>
      <c r="B577" s="190"/>
      <c r="C577" s="191"/>
      <c r="D577" s="192">
        <f>SUM(D470,D473:D476,D479:D484,D486,D489,D492:D493,D497,D500,D502:D511,D514:D526,D529:D537,D538:D540,D543:D547,D550:D552,D555:D556,D559:D576)</f>
        <v>5822351.5</v>
      </c>
      <c r="E577" s="192">
        <f>SUM(E470,E473:E476,E479:E484,E486,E489,E492:E493,E497,E500,E502:E511,E514:E526,E529:E537,E538:E540,E543:E547,E550:E552,E555:E556,E559:E576)</f>
        <v>7260514.3799999999</v>
      </c>
      <c r="F577" s="193"/>
      <c r="G577" s="193"/>
      <c r="H577" s="193"/>
      <c r="I577" s="194"/>
      <c r="J577" s="193"/>
      <c r="K577" s="195"/>
    </row>
    <row r="578" spans="1:11" s="2" customFormat="1" ht="24" customHeight="1" x14ac:dyDescent="0.25">
      <c r="A578" s="196" t="s">
        <v>0</v>
      </c>
      <c r="B578" s="197"/>
      <c r="C578" s="198"/>
      <c r="D578" s="199">
        <f>D44+D183+D237+D253+D304+D412+D467+D577</f>
        <v>41752793.640000008</v>
      </c>
      <c r="E578" s="199">
        <f>E44+E183+E237+E253+E304+E412+E467+E577</f>
        <v>51136401.750000007</v>
      </c>
      <c r="F578" s="200"/>
      <c r="G578" s="200"/>
      <c r="H578" s="200"/>
      <c r="I578" s="201"/>
      <c r="J578" s="200"/>
      <c r="K578" s="202"/>
    </row>
  </sheetData>
  <mergeCells count="11">
    <mergeCell ref="A270:K270"/>
    <mergeCell ref="A256:K256"/>
    <mergeCell ref="A2:K2"/>
    <mergeCell ref="J46:K46"/>
    <mergeCell ref="J47:K47"/>
    <mergeCell ref="A73:K73"/>
    <mergeCell ref="J6:K6"/>
    <mergeCell ref="J7:K7"/>
    <mergeCell ref="J43:K43"/>
    <mergeCell ref="A179:K179"/>
    <mergeCell ref="A3:K3"/>
  </mergeCells>
  <printOptions horizontalCentered="1" verticalCentered="1"/>
  <pageMargins left="3.937007874015748E-2" right="0.23622047244094491" top="0.74803149606299213" bottom="0.74803149606299213" header="0.31496062992125984" footer="0.31496062992125984"/>
  <pageSetup paperSize="9" scale="65" fitToHeight="0" orientation="landscape" r:id="rId1"/>
  <headerFooter>
    <oddFooter>&amp;CStranica &amp;P</oddFooter>
  </headerFooter>
  <rowBreaks count="1" manualBreakCount="1">
    <brk id="2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IV. izmjene i dopune PN 2025</vt:lpstr>
      <vt:lpstr>'IV. izmjene i dopune PN 2025'!Print_Area</vt:lpstr>
      <vt:lpstr>'IV. izmjene i dopune PN 2025'!Print_Titles</vt:lpstr>
    </vt:vector>
  </TitlesOfParts>
  <Company>Grad Rijeka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Perković Tamara</dc:creator>
  <cp:lastModifiedBy>Perković Tamara</cp:lastModifiedBy>
  <cp:lastPrinted>2025-11-12T14:10:23Z</cp:lastPrinted>
  <dcterms:created xsi:type="dcterms:W3CDTF">2024-01-22T07:24:41Z</dcterms:created>
  <dcterms:modified xsi:type="dcterms:W3CDTF">2025-11-20T09:26:28Z</dcterms:modified>
</cp:coreProperties>
</file>