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ar_vanda\Documents\VANDA\FINANCIJSKI IZVJEŠTAJI\AAAAA    SVI FI\SVI FI 2025\GODIŠNJI FI\k o n s o l i d i r a n i  FI\"/>
    </mc:Choice>
  </mc:AlternateContent>
  <bookViews>
    <workbookView xWindow="0" yWindow="0" windowWidth="28800" windowHeight="11715"/>
  </bookViews>
  <sheets>
    <sheet name="12-2025" sheetId="1" r:id="rId1"/>
  </sheets>
  <definedNames>
    <definedName name="_xlnm.Print_Area" localSheetId="0">'12-2025'!$B$1:$H$57</definedName>
    <definedName name="_xlnm.Print_Titles" localSheetId="0">'12-2025'!$4:$4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2" i="1"/>
  <c r="F51" i="1"/>
  <c r="F50" i="1"/>
  <c r="H49" i="1"/>
  <c r="H53" i="1" s="1"/>
  <c r="H55" i="1" s="1"/>
  <c r="G49" i="1"/>
  <c r="G53" i="1" s="1"/>
  <c r="G55" i="1" s="1"/>
  <c r="E49" i="1"/>
  <c r="E53" i="1" s="1"/>
  <c r="E55" i="1" s="1"/>
  <c r="D49" i="1"/>
  <c r="D53" i="1" s="1"/>
  <c r="D55" i="1" s="1"/>
  <c r="H48" i="1"/>
  <c r="F48" i="1"/>
  <c r="F47" i="1"/>
  <c r="F46" i="1"/>
  <c r="F45" i="1"/>
  <c r="F44" i="1"/>
  <c r="F43" i="1"/>
  <c r="F49" i="1" s="1"/>
  <c r="F42" i="1"/>
  <c r="F41" i="1"/>
  <c r="H40" i="1"/>
  <c r="G40" i="1"/>
  <c r="E40" i="1"/>
  <c r="D40" i="1"/>
  <c r="F39" i="1"/>
  <c r="F40" i="1" s="1"/>
  <c r="F38" i="1"/>
  <c r="F37" i="1"/>
  <c r="G36" i="1"/>
  <c r="E36" i="1"/>
  <c r="D36" i="1"/>
  <c r="C36" i="1"/>
  <c r="H35" i="1"/>
  <c r="G35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5" i="1" s="1"/>
  <c r="F36" i="1" s="1"/>
  <c r="H8" i="1"/>
  <c r="H36" i="1" s="1"/>
  <c r="G8" i="1"/>
  <c r="E8" i="1"/>
  <c r="D8" i="1"/>
  <c r="F7" i="1"/>
  <c r="F6" i="1"/>
  <c r="F5" i="1"/>
  <c r="F8" i="1" s="1"/>
  <c r="F53" i="1" l="1"/>
  <c r="F55" i="1" s="1"/>
</calcChain>
</file>

<file path=xl/sharedStrings.xml><?xml version="1.0" encoding="utf-8"?>
<sst xmlns="http://schemas.openxmlformats.org/spreadsheetml/2006/main" count="62" uniqueCount="62">
  <si>
    <t>Prilog uz Bilješke uz Konsolidirani financijski izvještaj Grada Rijeke za 2025.</t>
  </si>
  <si>
    <t>Pregled viška/manjka, dospjelih obveza i stanja novčanih sredstava po proračunskim korisnicima na 31.12.2025.</t>
  </si>
  <si>
    <t>u EUR</t>
  </si>
  <si>
    <t xml:space="preserve">Naziv proračunskog korisnika </t>
  </si>
  <si>
    <t>Broj kor</t>
  </si>
  <si>
    <t xml:space="preserve">Višak/manjak razdoblja </t>
  </si>
  <si>
    <t>Višak/manjak preneseni</t>
  </si>
  <si>
    <t>Višak/manjak raspoloživ</t>
  </si>
  <si>
    <t xml:space="preserve"> Dospjele obveze</t>
  </si>
  <si>
    <t>Novac u banci I blagajni (11)</t>
  </si>
  <si>
    <t>Dječji vrtić "Rijeka"</t>
  </si>
  <si>
    <t>Dječji vrtić "Sušak"</t>
  </si>
  <si>
    <t>Dječji vrtić "More"</t>
  </si>
  <si>
    <t>UKUPNO DJEČJI VRTIĆI</t>
  </si>
  <si>
    <t xml:space="preserve">Dom mladih </t>
  </si>
  <si>
    <t>OŠ-SE Belvedere</t>
  </si>
  <si>
    <t>OŠ Brajda</t>
  </si>
  <si>
    <t>OŠ Centar</t>
  </si>
  <si>
    <t>OŠ-SE Dolac</t>
  </si>
  <si>
    <t>OŠ Eugen Kumičić</t>
  </si>
  <si>
    <t>OŠ Fran Franković</t>
  </si>
  <si>
    <t>OŠ-SE Gelsi</t>
  </si>
  <si>
    <t>OŠ Gornja Vežica</t>
  </si>
  <si>
    <t>OŠ Ivana Zajca</t>
  </si>
  <si>
    <t>OŠ Kantrida</t>
  </si>
  <si>
    <t>OŠ Kozala</t>
  </si>
  <si>
    <t>OŠ Nikola Tesla</t>
  </si>
  <si>
    <t>OŠ Pećine</t>
  </si>
  <si>
    <t>OŠ Pehlin</t>
  </si>
  <si>
    <t>OŠ Podmurvice</t>
  </si>
  <si>
    <t>OŠ-SE San Nicolo</t>
  </si>
  <si>
    <t>OŠ Srdoči</t>
  </si>
  <si>
    <t>OŠ Škurinje</t>
  </si>
  <si>
    <t>OŠ Trsat</t>
  </si>
  <si>
    <t>OŠ Turnić</t>
  </si>
  <si>
    <t>OŠ Vežica</t>
  </si>
  <si>
    <t>OŠ Vladimir Gortan</t>
  </si>
  <si>
    <t>OŠ Zamet</t>
  </si>
  <si>
    <t>Centar za odgoj I obrazovanje</t>
  </si>
  <si>
    <t>Centar za autizam</t>
  </si>
  <si>
    <t>Ukupno 24 OŠ, Dom mladih i Centar za autizam</t>
  </si>
  <si>
    <t>UKUPNO ODGOJ, OBRAZOVANJE I MLADI</t>
  </si>
  <si>
    <t>Centar za pruženje usluga u zajednici Tić Rijeka</t>
  </si>
  <si>
    <t>Psihijatrijska bolnica Lopača</t>
  </si>
  <si>
    <t>Javna vatrogasna postrojba Grada Rijeke</t>
  </si>
  <si>
    <t>UKUPNO ZDRAVSTVO, SOCIJALNA ZAŠTITA I UNAPREĐENJE KVALITETE ŽIVOTA</t>
  </si>
  <si>
    <t xml:space="preserve">Gradska knjižnica Rijeka </t>
  </si>
  <si>
    <t xml:space="preserve">Muzej grada Rijeke </t>
  </si>
  <si>
    <t xml:space="preserve">Muzej moderne i suvremene umjetnosti </t>
  </si>
  <si>
    <t>HNK Ivana pl. Zajca</t>
  </si>
  <si>
    <t xml:space="preserve"> </t>
  </si>
  <si>
    <t>Gradsko kazalište lutaka</t>
  </si>
  <si>
    <t>Art-kino</t>
  </si>
  <si>
    <t>Hrvatski kulturni dom na Sušaku</t>
  </si>
  <si>
    <t>UKUPNO USTANOVE  KULTURE</t>
  </si>
  <si>
    <t>Mjesni odbori</t>
  </si>
  <si>
    <t>8 vijeća nm  i 1 predstavnica vijeća nacionalnih manjina</t>
  </si>
  <si>
    <t>Agencija za društveno poticanu stanogradnju Grada Rijeke</t>
  </si>
  <si>
    <t>UKUPNO KORISNICI</t>
  </si>
  <si>
    <t>GRAD RIJEKA</t>
  </si>
  <si>
    <t>SVEUKUPNO GRAD S KORISNICIMA</t>
  </si>
  <si>
    <t>Podaci: Konsolidirani financijski izvještaj Grada Rijeke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</si>
</sst>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_ ;\-#,##0.00\ "/>
    <numFmt numFmtId="165" formatCode="_-* #,##0\ _k_n_-;\-* #,##0\ _k_n_-;_-* &quot;-&quot;??\ _k_n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sz val="15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3"/>
      <color rgb="FF000000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5BE9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7F7F7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/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4" fontId="11" fillId="5" borderId="2" xfId="1" applyNumberFormat="1" applyFont="1" applyFill="1" applyBorder="1" applyAlignment="1">
      <alignment horizontal="right" vertical="center"/>
    </xf>
    <xf numFmtId="164" fontId="11" fillId="5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10" fillId="4" borderId="5" xfId="0" applyFont="1" applyFill="1" applyBorder="1"/>
    <xf numFmtId="0" fontId="12" fillId="6" borderId="3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164" fontId="12" fillId="6" borderId="3" xfId="1" applyNumberFormat="1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4" fontId="11" fillId="5" borderId="3" xfId="1" applyNumberFormat="1" applyFont="1" applyFill="1" applyBorder="1" applyAlignment="1">
      <alignment horizontal="right" vertical="center"/>
    </xf>
    <xf numFmtId="4" fontId="12" fillId="6" borderId="3" xfId="1" applyNumberFormat="1" applyFont="1" applyFill="1" applyBorder="1" applyAlignment="1">
      <alignment horizontal="right" vertical="center"/>
    </xf>
    <xf numFmtId="43" fontId="0" fillId="0" borderId="0" xfId="0" applyNumberFormat="1"/>
    <xf numFmtId="0" fontId="11" fillId="5" borderId="3" xfId="0" applyFont="1" applyFill="1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 vertical="center" wrapText="1"/>
    </xf>
    <xf numFmtId="4" fontId="12" fillId="7" borderId="2" xfId="1" applyNumberFormat="1" applyFont="1" applyFill="1" applyBorder="1" applyAlignment="1">
      <alignment horizontal="right" vertical="center"/>
    </xf>
    <xf numFmtId="4" fontId="12" fillId="7" borderId="2" xfId="1" applyNumberFormat="1" applyFont="1" applyFill="1" applyBorder="1" applyAlignment="1">
      <alignment horizontal="right" vertical="center" wrapText="1"/>
    </xf>
    <xf numFmtId="164" fontId="11" fillId="5" borderId="6" xfId="1" applyNumberFormat="1" applyFont="1" applyFill="1" applyBorder="1" applyAlignment="1">
      <alignment horizontal="right" vertical="center"/>
    </xf>
    <xf numFmtId="164" fontId="11" fillId="5" borderId="3" xfId="1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vertical="center" wrapText="1"/>
    </xf>
    <xf numFmtId="164" fontId="11" fillId="5" borderId="9" xfId="1" applyNumberFormat="1" applyFont="1" applyFill="1" applyBorder="1" applyAlignment="1">
      <alignment horizontal="right" vertical="center"/>
    </xf>
    <xf numFmtId="0" fontId="12" fillId="7" borderId="2" xfId="0" applyFont="1" applyFill="1" applyBorder="1" applyAlignment="1">
      <alignment vertical="center" wrapText="1"/>
    </xf>
    <xf numFmtId="164" fontId="12" fillId="7" borderId="2" xfId="1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center" vertical="center" wrapText="1"/>
    </xf>
    <xf numFmtId="164" fontId="11" fillId="5" borderId="8" xfId="1" applyNumberFormat="1" applyFont="1" applyFill="1" applyBorder="1" applyAlignment="1">
      <alignment horizontal="right" vertical="center"/>
    </xf>
    <xf numFmtId="0" fontId="11" fillId="5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 wrapText="1"/>
    </xf>
    <xf numFmtId="164" fontId="11" fillId="5" borderId="10" xfId="1" applyNumberFormat="1" applyFont="1" applyFill="1" applyBorder="1" applyAlignment="1">
      <alignment horizontal="right" vertical="center"/>
    </xf>
    <xf numFmtId="164" fontId="11" fillId="5" borderId="2" xfId="1" applyNumberFormat="1" applyFont="1" applyFill="1" applyBorder="1" applyAlignment="1">
      <alignment horizontal="right" vertical="center" wrapText="1"/>
    </xf>
    <xf numFmtId="0" fontId="13" fillId="8" borderId="11" xfId="0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0" fillId="0" borderId="0" xfId="0" applyFont="1"/>
    <xf numFmtId="0" fontId="13" fillId="9" borderId="12" xfId="0" applyFont="1" applyFill="1" applyBorder="1" applyAlignment="1">
      <alignment vertical="center"/>
    </xf>
    <xf numFmtId="0" fontId="17" fillId="0" borderId="0" xfId="0" applyFont="1"/>
    <xf numFmtId="0" fontId="18" fillId="5" borderId="0" xfId="0" applyFont="1" applyFill="1"/>
    <xf numFmtId="43" fontId="18" fillId="5" borderId="0" xfId="1" applyFont="1" applyFill="1"/>
    <xf numFmtId="43" fontId="0" fillId="5" borderId="0" xfId="1" applyFont="1" applyFill="1"/>
    <xf numFmtId="0" fontId="19" fillId="5" borderId="0" xfId="0" applyFont="1" applyFill="1"/>
    <xf numFmtId="43" fontId="19" fillId="5" borderId="0" xfId="1" applyFont="1" applyFill="1"/>
    <xf numFmtId="43" fontId="0" fillId="5" borderId="0" xfId="0" applyNumberFormat="1" applyFill="1"/>
    <xf numFmtId="43" fontId="0" fillId="0" borderId="0" xfId="1" applyFont="1"/>
    <xf numFmtId="0" fontId="15" fillId="5" borderId="13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0" fillId="4" borderId="5" xfId="0" applyFont="1" applyFill="1" applyBorder="1"/>
    <xf numFmtId="0" fontId="11" fillId="5" borderId="3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64" fontId="11" fillId="5" borderId="3" xfId="1" applyNumberFormat="1" applyFont="1" applyFill="1" applyBorder="1" applyAlignment="1">
      <alignment horizontal="right" vertical="center"/>
    </xf>
    <xf numFmtId="164" fontId="11" fillId="5" borderId="8" xfId="1" applyNumberFormat="1" applyFont="1" applyFill="1" applyBorder="1" applyAlignment="1">
      <alignment horizontal="right" vertical="center"/>
    </xf>
    <xf numFmtId="164" fontId="11" fillId="5" borderId="7" xfId="1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center" wrapText="1"/>
    </xf>
    <xf numFmtId="4" fontId="12" fillId="7" borderId="3" xfId="1" applyNumberFormat="1" applyFont="1" applyFill="1" applyBorder="1" applyAlignment="1">
      <alignment horizontal="right" vertical="center"/>
    </xf>
    <xf numFmtId="0" fontId="14" fillId="7" borderId="2" xfId="0" applyFont="1" applyFill="1" applyBorder="1" applyAlignment="1">
      <alignment vertical="center" wrapText="1"/>
    </xf>
    <xf numFmtId="165" fontId="9" fillId="7" borderId="2" xfId="0" applyNumberFormat="1" applyFont="1" applyFill="1" applyBorder="1" applyAlignment="1">
      <alignment vertical="center" wrapText="1"/>
    </xf>
    <xf numFmtId="164" fontId="8" fillId="7" borderId="2" xfId="1" applyNumberFormat="1" applyFont="1" applyFill="1" applyBorder="1" applyAlignment="1">
      <alignment horizontal="right" vertical="center"/>
    </xf>
    <xf numFmtId="0" fontId="16" fillId="7" borderId="14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view="pageBreakPreview" topLeftCell="B1" zoomScale="60" zoomScaleNormal="100" workbookViewId="0">
      <selection activeCell="B2" sqref="B2"/>
    </sheetView>
  </sheetViews>
  <sheetFormatPr defaultRowHeight="15" x14ac:dyDescent="0.25"/>
  <cols>
    <col min="1" max="1" width="9.140625" hidden="1" customWidth="1"/>
    <col min="2" max="2" width="33.85546875" customWidth="1"/>
    <col min="3" max="3" width="9" customWidth="1"/>
    <col min="4" max="4" width="22.5703125" customWidth="1"/>
    <col min="5" max="5" width="21.7109375" customWidth="1"/>
    <col min="6" max="6" width="21.42578125" customWidth="1"/>
    <col min="7" max="7" width="22.5703125" customWidth="1"/>
    <col min="8" max="8" width="24.28515625" customWidth="1"/>
    <col min="9" max="9" width="16.85546875" bestFit="1" customWidth="1"/>
  </cols>
  <sheetData>
    <row r="1" spans="1:10" ht="27.6" customHeight="1" x14ac:dyDescent="0.3">
      <c r="B1" s="1" t="s">
        <v>0</v>
      </c>
    </row>
    <row r="2" spans="1:10" ht="38.450000000000003" customHeight="1" x14ac:dyDescent="0.3">
      <c r="B2" s="2" t="s">
        <v>1</v>
      </c>
      <c r="C2" s="1"/>
      <c r="D2" s="1"/>
      <c r="E2" s="1"/>
      <c r="F2" s="1"/>
    </row>
    <row r="3" spans="1:10" ht="19.899999999999999" customHeight="1" thickBot="1" x14ac:dyDescent="0.35">
      <c r="B3" s="3"/>
      <c r="C3" s="4"/>
      <c r="D3" s="4"/>
      <c r="E3" s="4"/>
      <c r="F3" s="4"/>
      <c r="G3" s="5"/>
      <c r="H3" s="6" t="s">
        <v>2</v>
      </c>
    </row>
    <row r="4" spans="1:10" ht="52.9" customHeight="1" x14ac:dyDescent="0.25">
      <c r="A4" s="7"/>
      <c r="B4" s="8" t="s">
        <v>3</v>
      </c>
      <c r="C4" s="9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10" t="s">
        <v>9</v>
      </c>
    </row>
    <row r="5" spans="1:10" ht="24" customHeight="1" x14ac:dyDescent="0.25">
      <c r="A5" s="11"/>
      <c r="B5" s="12" t="s">
        <v>10</v>
      </c>
      <c r="C5" s="13">
        <v>1</v>
      </c>
      <c r="D5" s="14">
        <v>-17819.28</v>
      </c>
      <c r="E5" s="15">
        <v>-911369.41</v>
      </c>
      <c r="F5" s="15">
        <f>+D5+E5</f>
        <v>-929188.69000000006</v>
      </c>
      <c r="G5" s="15">
        <v>20424.919999999998</v>
      </c>
      <c r="H5" s="15">
        <v>0</v>
      </c>
      <c r="I5" s="16"/>
      <c r="J5" s="16"/>
    </row>
    <row r="6" spans="1:10" ht="24" customHeight="1" x14ac:dyDescent="0.25">
      <c r="A6" s="17"/>
      <c r="B6" s="12" t="s">
        <v>11</v>
      </c>
      <c r="C6" s="13">
        <v>1</v>
      </c>
      <c r="D6" s="14">
        <v>-40544.93</v>
      </c>
      <c r="E6" s="15">
        <v>-105401.54</v>
      </c>
      <c r="F6" s="15">
        <f>+D6+E6</f>
        <v>-145946.47</v>
      </c>
      <c r="G6" s="15">
        <v>362047.18</v>
      </c>
      <c r="H6" s="15">
        <v>0</v>
      </c>
    </row>
    <row r="7" spans="1:10" ht="24" customHeight="1" x14ac:dyDescent="0.25">
      <c r="A7" s="17"/>
      <c r="B7" s="12" t="s">
        <v>12</v>
      </c>
      <c r="C7" s="13">
        <v>1</v>
      </c>
      <c r="D7" s="14">
        <v>55766.16</v>
      </c>
      <c r="E7" s="15">
        <v>-69355.740000000005</v>
      </c>
      <c r="F7" s="15">
        <f>+D7+E7</f>
        <v>-13589.580000000002</v>
      </c>
      <c r="G7" s="15">
        <v>427958.91</v>
      </c>
      <c r="H7" s="15">
        <v>0</v>
      </c>
    </row>
    <row r="8" spans="1:10" ht="27" customHeight="1" x14ac:dyDescent="0.25">
      <c r="A8" s="17"/>
      <c r="B8" s="18" t="s">
        <v>13</v>
      </c>
      <c r="C8" s="19">
        <v>3</v>
      </c>
      <c r="D8" s="20">
        <f>+D5+D6+D7</f>
        <v>-2598.0499999999956</v>
      </c>
      <c r="E8" s="20">
        <f>+E5+E6+E7</f>
        <v>-1086126.6900000002</v>
      </c>
      <c r="F8" s="20">
        <f>+F5+F6+F7</f>
        <v>-1088724.7400000002</v>
      </c>
      <c r="G8" s="20">
        <f>+G5+G6+G7</f>
        <v>810431.01</v>
      </c>
      <c r="H8" s="20">
        <f>+H5+H6+H7</f>
        <v>0</v>
      </c>
    </row>
    <row r="9" spans="1:10" ht="23.25" customHeight="1" x14ac:dyDescent="0.25">
      <c r="A9" s="17"/>
      <c r="B9" s="12" t="s">
        <v>14</v>
      </c>
      <c r="C9" s="13">
        <v>1</v>
      </c>
      <c r="D9" s="14">
        <v>104797.26</v>
      </c>
      <c r="E9" s="14">
        <v>230565.12</v>
      </c>
      <c r="F9" s="14">
        <f>+D9+E9</f>
        <v>335362.38</v>
      </c>
      <c r="G9" s="14">
        <v>7230.26</v>
      </c>
      <c r="H9" s="14">
        <v>12019.44</v>
      </c>
    </row>
    <row r="10" spans="1:10" ht="25.5" customHeight="1" x14ac:dyDescent="0.25">
      <c r="A10" s="17"/>
      <c r="B10" s="21" t="s">
        <v>15</v>
      </c>
      <c r="C10" s="22">
        <v>1</v>
      </c>
      <c r="D10" s="23">
        <v>-66587.990000000005</v>
      </c>
      <c r="E10" s="23">
        <v>-11867.93</v>
      </c>
      <c r="F10" s="14">
        <f t="shared" ref="F10:F34" si="0">+D10+E10</f>
        <v>-78455.920000000013</v>
      </c>
      <c r="G10" s="23">
        <v>0</v>
      </c>
      <c r="H10" s="23">
        <v>0</v>
      </c>
    </row>
    <row r="11" spans="1:10" ht="27.75" customHeight="1" x14ac:dyDescent="0.25">
      <c r="A11" s="17"/>
      <c r="B11" s="21" t="s">
        <v>16</v>
      </c>
      <c r="C11" s="22">
        <v>1</v>
      </c>
      <c r="D11" s="23">
        <v>-79392.72</v>
      </c>
      <c r="E11" s="23">
        <v>6943.34</v>
      </c>
      <c r="F11" s="14">
        <f t="shared" si="0"/>
        <v>-72449.38</v>
      </c>
      <c r="G11" s="23">
        <v>0</v>
      </c>
      <c r="H11" s="23">
        <v>0</v>
      </c>
      <c r="I11" s="16"/>
    </row>
    <row r="12" spans="1:10" ht="27.75" customHeight="1" x14ac:dyDescent="0.25">
      <c r="A12" s="17"/>
      <c r="B12" s="21" t="s">
        <v>17</v>
      </c>
      <c r="C12" s="22">
        <v>1</v>
      </c>
      <c r="D12" s="23">
        <v>-67462.960000000006</v>
      </c>
      <c r="E12" s="23">
        <v>-22913.91</v>
      </c>
      <c r="F12" s="14">
        <f t="shared" si="0"/>
        <v>-90376.87000000001</v>
      </c>
      <c r="G12" s="23">
        <v>43766.04</v>
      </c>
      <c r="H12" s="23">
        <v>0</v>
      </c>
    </row>
    <row r="13" spans="1:10" ht="28.5" customHeight="1" x14ac:dyDescent="0.25">
      <c r="A13" s="17"/>
      <c r="B13" s="21" t="s">
        <v>18</v>
      </c>
      <c r="C13" s="22">
        <v>1</v>
      </c>
      <c r="D13" s="23">
        <v>-59480.07</v>
      </c>
      <c r="E13" s="23">
        <v>-30384.25</v>
      </c>
      <c r="F13" s="14">
        <f t="shared" si="0"/>
        <v>-89864.320000000007</v>
      </c>
      <c r="G13" s="23">
        <v>0</v>
      </c>
      <c r="H13" s="23">
        <v>0</v>
      </c>
    </row>
    <row r="14" spans="1:10" ht="29.25" customHeight="1" x14ac:dyDescent="0.25">
      <c r="A14" s="17"/>
      <c r="B14" s="21" t="s">
        <v>19</v>
      </c>
      <c r="C14" s="22">
        <v>1</v>
      </c>
      <c r="D14" s="23">
        <v>-125033.72</v>
      </c>
      <c r="E14" s="23">
        <v>-32785.5</v>
      </c>
      <c r="F14" s="14">
        <f t="shared" si="0"/>
        <v>-157819.22</v>
      </c>
      <c r="G14" s="23">
        <v>42996.31</v>
      </c>
      <c r="H14" s="23">
        <v>31.25</v>
      </c>
    </row>
    <row r="15" spans="1:10" ht="26.25" customHeight="1" x14ac:dyDescent="0.25">
      <c r="A15" s="17"/>
      <c r="B15" s="21" t="s">
        <v>20</v>
      </c>
      <c r="C15" s="22">
        <v>1</v>
      </c>
      <c r="D15" s="23">
        <v>-135565.72</v>
      </c>
      <c r="E15" s="23">
        <v>1578.99</v>
      </c>
      <c r="F15" s="14">
        <f>H15+D15+E15</f>
        <v>-133986.73000000001</v>
      </c>
      <c r="G15" s="23">
        <v>2713.35</v>
      </c>
      <c r="H15" s="23">
        <v>0</v>
      </c>
    </row>
    <row r="16" spans="1:10" ht="27" customHeight="1" x14ac:dyDescent="0.25">
      <c r="A16" s="17"/>
      <c r="B16" s="21" t="s">
        <v>21</v>
      </c>
      <c r="C16" s="22">
        <v>1</v>
      </c>
      <c r="D16" s="23">
        <v>-86332.07</v>
      </c>
      <c r="E16" s="23">
        <v>41986.47</v>
      </c>
      <c r="F16" s="14">
        <f t="shared" si="0"/>
        <v>-44345.600000000006</v>
      </c>
      <c r="G16" s="23">
        <v>33392.51</v>
      </c>
      <c r="H16" s="23">
        <v>3.28</v>
      </c>
    </row>
    <row r="17" spans="1:11" ht="26.25" customHeight="1" x14ac:dyDescent="0.25">
      <c r="A17" s="17"/>
      <c r="B17" s="21" t="s">
        <v>22</v>
      </c>
      <c r="C17" s="22">
        <v>1</v>
      </c>
      <c r="D17" s="23">
        <v>-191097.92</v>
      </c>
      <c r="E17" s="23">
        <v>-30837.1</v>
      </c>
      <c r="F17" s="14">
        <f t="shared" si="0"/>
        <v>-221935.02000000002</v>
      </c>
      <c r="G17" s="23">
        <v>72249</v>
      </c>
      <c r="H17" s="23">
        <v>0</v>
      </c>
    </row>
    <row r="18" spans="1:11" ht="26.25" customHeight="1" x14ac:dyDescent="0.25">
      <c r="A18" s="17"/>
      <c r="B18" s="21" t="s">
        <v>23</v>
      </c>
      <c r="C18" s="22">
        <v>1</v>
      </c>
      <c r="D18" s="23">
        <v>-94721.19</v>
      </c>
      <c r="E18" s="23">
        <v>-21960.31</v>
      </c>
      <c r="F18" s="14">
        <f t="shared" si="0"/>
        <v>-116681.5</v>
      </c>
      <c r="G18" s="23">
        <v>16102.82</v>
      </c>
      <c r="H18" s="23">
        <v>30</v>
      </c>
      <c r="I18" s="16"/>
      <c r="J18" s="16"/>
      <c r="K18" s="16"/>
    </row>
    <row r="19" spans="1:11" ht="26.25" customHeight="1" x14ac:dyDescent="0.25">
      <c r="A19" s="17"/>
      <c r="B19" s="21" t="s">
        <v>24</v>
      </c>
      <c r="C19" s="22">
        <v>1</v>
      </c>
      <c r="D19" s="23">
        <v>-137447.6</v>
      </c>
      <c r="E19" s="23">
        <v>-31488.62</v>
      </c>
      <c r="F19" s="14">
        <f t="shared" si="0"/>
        <v>-168936.22</v>
      </c>
      <c r="G19" s="23">
        <v>35672.68</v>
      </c>
      <c r="H19" s="23">
        <v>0</v>
      </c>
    </row>
    <row r="20" spans="1:11" ht="27.75" customHeight="1" x14ac:dyDescent="0.25">
      <c r="A20" s="17"/>
      <c r="B20" s="21" t="s">
        <v>25</v>
      </c>
      <c r="C20" s="22">
        <v>1</v>
      </c>
      <c r="D20" s="23">
        <v>-127155.69</v>
      </c>
      <c r="E20" s="23">
        <v>-6080.85</v>
      </c>
      <c r="F20" s="14">
        <f t="shared" si="0"/>
        <v>-133236.54</v>
      </c>
      <c r="G20" s="23">
        <v>28336.34</v>
      </c>
      <c r="H20" s="23">
        <v>0</v>
      </c>
      <c r="I20" s="16"/>
      <c r="J20" s="16"/>
      <c r="K20" s="16"/>
    </row>
    <row r="21" spans="1:11" ht="27.75" customHeight="1" x14ac:dyDescent="0.25">
      <c r="A21" s="17"/>
      <c r="B21" s="21" t="s">
        <v>26</v>
      </c>
      <c r="C21" s="22">
        <v>1</v>
      </c>
      <c r="D21" s="23">
        <v>-190437.86</v>
      </c>
      <c r="E21" s="23">
        <v>-49980.5</v>
      </c>
      <c r="F21" s="14">
        <f t="shared" si="0"/>
        <v>-240418.36</v>
      </c>
      <c r="G21" s="23">
        <v>24532.12</v>
      </c>
      <c r="H21" s="23">
        <v>0</v>
      </c>
    </row>
    <row r="22" spans="1:11" ht="28.5" customHeight="1" x14ac:dyDescent="0.25">
      <c r="A22" s="17"/>
      <c r="B22" s="21" t="s">
        <v>27</v>
      </c>
      <c r="C22" s="22">
        <v>1</v>
      </c>
      <c r="D22" s="23">
        <v>-76887.7</v>
      </c>
      <c r="E22" s="23">
        <v>-6968.19</v>
      </c>
      <c r="F22" s="14">
        <f t="shared" si="0"/>
        <v>-83855.89</v>
      </c>
      <c r="G22" s="23">
        <v>0</v>
      </c>
      <c r="H22" s="23">
        <v>0</v>
      </c>
    </row>
    <row r="23" spans="1:11" ht="27.75" customHeight="1" x14ac:dyDescent="0.25">
      <c r="A23" s="17"/>
      <c r="B23" s="21" t="s">
        <v>28</v>
      </c>
      <c r="C23" s="22">
        <v>1</v>
      </c>
      <c r="D23" s="23">
        <v>-139728.06</v>
      </c>
      <c r="E23" s="23">
        <v>-20569.38</v>
      </c>
      <c r="F23" s="14">
        <f t="shared" si="0"/>
        <v>-160297.44</v>
      </c>
      <c r="G23" s="23">
        <v>51317.53</v>
      </c>
      <c r="H23" s="23">
        <v>0</v>
      </c>
      <c r="I23" s="16"/>
      <c r="J23" s="16"/>
      <c r="K23" s="16"/>
    </row>
    <row r="24" spans="1:11" ht="30" customHeight="1" x14ac:dyDescent="0.25">
      <c r="A24" s="17"/>
      <c r="B24" s="21" t="s">
        <v>29</v>
      </c>
      <c r="C24" s="22">
        <v>1</v>
      </c>
      <c r="D24" s="23">
        <v>-167870.19</v>
      </c>
      <c r="E24" s="23">
        <v>-28999.78</v>
      </c>
      <c r="F24" s="14">
        <f t="shared" si="0"/>
        <v>-196869.97</v>
      </c>
      <c r="G24" s="23">
        <v>106214.15</v>
      </c>
      <c r="H24" s="23">
        <v>0</v>
      </c>
      <c r="I24" s="16"/>
      <c r="J24" s="16"/>
      <c r="K24" s="16"/>
    </row>
    <row r="25" spans="1:11" ht="30" customHeight="1" x14ac:dyDescent="0.25">
      <c r="A25" s="17"/>
      <c r="B25" s="21" t="s">
        <v>30</v>
      </c>
      <c r="C25" s="22">
        <v>1</v>
      </c>
      <c r="D25" s="23">
        <v>-86348.36</v>
      </c>
      <c r="E25" s="23">
        <v>-3972.44</v>
      </c>
      <c r="F25" s="14">
        <f t="shared" si="0"/>
        <v>-90320.8</v>
      </c>
      <c r="G25" s="23">
        <v>0</v>
      </c>
      <c r="H25" s="23">
        <v>0</v>
      </c>
    </row>
    <row r="26" spans="1:11" ht="30.75" customHeight="1" x14ac:dyDescent="0.25">
      <c r="A26" s="17"/>
      <c r="B26" s="21" t="s">
        <v>31</v>
      </c>
      <c r="C26" s="22">
        <v>1</v>
      </c>
      <c r="D26" s="23">
        <v>-213035.29</v>
      </c>
      <c r="E26" s="23">
        <v>-35380.04</v>
      </c>
      <c r="F26" s="14">
        <f t="shared" si="0"/>
        <v>-248415.33000000002</v>
      </c>
      <c r="G26" s="23">
        <v>14064.01</v>
      </c>
      <c r="H26" s="23">
        <v>0</v>
      </c>
    </row>
    <row r="27" spans="1:11" ht="31.5" customHeight="1" x14ac:dyDescent="0.25">
      <c r="A27" s="17"/>
      <c r="B27" s="21" t="s">
        <v>32</v>
      </c>
      <c r="C27" s="22">
        <v>1</v>
      </c>
      <c r="D27" s="23">
        <v>-83389.58</v>
      </c>
      <c r="E27" s="23">
        <v>-26522.080000000002</v>
      </c>
      <c r="F27" s="14">
        <f t="shared" si="0"/>
        <v>-109911.66</v>
      </c>
      <c r="G27" s="23">
        <v>34864.93</v>
      </c>
      <c r="H27" s="23">
        <v>0</v>
      </c>
    </row>
    <row r="28" spans="1:11" ht="28.5" customHeight="1" x14ac:dyDescent="0.25">
      <c r="A28" s="17"/>
      <c r="B28" s="21" t="s">
        <v>33</v>
      </c>
      <c r="C28" s="22">
        <v>1</v>
      </c>
      <c r="D28" s="23">
        <v>-81067.86</v>
      </c>
      <c r="E28" s="23">
        <v>-19920.21</v>
      </c>
      <c r="F28" s="14">
        <f t="shared" si="0"/>
        <v>-100988.07</v>
      </c>
      <c r="G28" s="23">
        <v>761.69</v>
      </c>
      <c r="H28" s="23">
        <v>0</v>
      </c>
      <c r="I28" s="16"/>
      <c r="J28" s="16"/>
      <c r="K28" s="16"/>
    </row>
    <row r="29" spans="1:11" ht="27.75" customHeight="1" x14ac:dyDescent="0.25">
      <c r="A29" s="17"/>
      <c r="B29" s="21" t="s">
        <v>34</v>
      </c>
      <c r="C29" s="22">
        <v>1</v>
      </c>
      <c r="D29" s="23">
        <v>-11758.33</v>
      </c>
      <c r="E29" s="23">
        <v>-30892.23</v>
      </c>
      <c r="F29" s="14">
        <f t="shared" si="0"/>
        <v>-42650.559999999998</v>
      </c>
      <c r="G29" s="23">
        <v>14209.2</v>
      </c>
      <c r="H29" s="23">
        <v>0</v>
      </c>
      <c r="I29" s="16"/>
      <c r="J29" s="16"/>
      <c r="K29" s="16"/>
    </row>
    <row r="30" spans="1:11" ht="30.75" customHeight="1" x14ac:dyDescent="0.25">
      <c r="A30" s="17"/>
      <c r="B30" s="21" t="s">
        <v>35</v>
      </c>
      <c r="C30" s="22">
        <v>1</v>
      </c>
      <c r="D30" s="23">
        <v>-206174.44</v>
      </c>
      <c r="E30" s="23">
        <v>-23688.61</v>
      </c>
      <c r="F30" s="14">
        <f t="shared" si="0"/>
        <v>-229863.05</v>
      </c>
      <c r="G30" s="23">
        <v>44750.52</v>
      </c>
      <c r="H30" s="23">
        <v>0</v>
      </c>
    </row>
    <row r="31" spans="1:11" ht="30" customHeight="1" x14ac:dyDescent="0.25">
      <c r="A31" s="17"/>
      <c r="B31" s="21" t="s">
        <v>36</v>
      </c>
      <c r="C31" s="22">
        <v>1</v>
      </c>
      <c r="D31" s="23">
        <v>-153119.32</v>
      </c>
      <c r="E31" s="23">
        <v>-5512.73</v>
      </c>
      <c r="F31" s="14">
        <f t="shared" si="0"/>
        <v>-158632.05000000002</v>
      </c>
      <c r="G31" s="23">
        <v>0</v>
      </c>
      <c r="H31" s="23">
        <v>0</v>
      </c>
      <c r="I31" s="16"/>
      <c r="J31" s="16"/>
      <c r="K31" s="16"/>
    </row>
    <row r="32" spans="1:11" ht="27.75" customHeight="1" x14ac:dyDescent="0.25">
      <c r="A32" s="17"/>
      <c r="B32" s="21" t="s">
        <v>37</v>
      </c>
      <c r="C32" s="22">
        <v>1</v>
      </c>
      <c r="D32" s="23">
        <v>-171765.84</v>
      </c>
      <c r="E32" s="23">
        <v>-82148.34</v>
      </c>
      <c r="F32" s="14">
        <f t="shared" si="0"/>
        <v>-253914.18</v>
      </c>
      <c r="G32" s="23">
        <v>1976.63</v>
      </c>
      <c r="H32" s="23">
        <v>10.06</v>
      </c>
      <c r="I32" s="16"/>
      <c r="J32" s="16"/>
      <c r="K32" s="16"/>
    </row>
    <row r="33" spans="1:21" ht="30" customHeight="1" x14ac:dyDescent="0.25">
      <c r="A33" s="17"/>
      <c r="B33" s="21" t="s">
        <v>38</v>
      </c>
      <c r="C33" s="22">
        <v>1</v>
      </c>
      <c r="D33" s="23">
        <v>-280878.96000000002</v>
      </c>
      <c r="E33" s="23">
        <v>-33066.230000000003</v>
      </c>
      <c r="F33" s="14">
        <f t="shared" si="0"/>
        <v>-313945.19</v>
      </c>
      <c r="G33" s="23">
        <v>0</v>
      </c>
      <c r="H33" s="23">
        <v>0</v>
      </c>
    </row>
    <row r="34" spans="1:21" ht="27" customHeight="1" x14ac:dyDescent="0.25">
      <c r="A34" s="17"/>
      <c r="B34" s="21" t="s">
        <v>39</v>
      </c>
      <c r="C34" s="22">
        <v>1</v>
      </c>
      <c r="D34" s="23">
        <v>-194947.91</v>
      </c>
      <c r="E34" s="23">
        <v>10849.99</v>
      </c>
      <c r="F34" s="14">
        <f t="shared" si="0"/>
        <v>-184097.92000000001</v>
      </c>
      <c r="G34" s="23">
        <v>0</v>
      </c>
      <c r="H34" s="23">
        <v>0</v>
      </c>
    </row>
    <row r="35" spans="1:21" ht="51.6" customHeight="1" x14ac:dyDescent="0.25">
      <c r="A35" s="17"/>
      <c r="B35" s="18" t="s">
        <v>40</v>
      </c>
      <c r="C35" s="19">
        <v>26</v>
      </c>
      <c r="D35" s="24">
        <f>SUM(D9:D34)</f>
        <v>-3122890.09</v>
      </c>
      <c r="E35" s="24">
        <f t="shared" ref="E35:H35" si="1">SUM(E9:E34)</f>
        <v>-264015.32</v>
      </c>
      <c r="F35" s="24">
        <f t="shared" si="1"/>
        <v>-3386905.4099999997</v>
      </c>
      <c r="G35" s="24">
        <f t="shared" si="1"/>
        <v>575150.09</v>
      </c>
      <c r="H35" s="24">
        <f t="shared" si="1"/>
        <v>12094.03</v>
      </c>
      <c r="I35" s="25"/>
    </row>
    <row r="36" spans="1:21" ht="39" customHeight="1" x14ac:dyDescent="0.25">
      <c r="A36" s="17"/>
      <c r="B36" s="63" t="s">
        <v>41</v>
      </c>
      <c r="C36" s="64">
        <f t="shared" ref="C36:H36" si="2">+C35+C8</f>
        <v>29</v>
      </c>
      <c r="D36" s="65">
        <f t="shared" si="2"/>
        <v>-3125488.1399999997</v>
      </c>
      <c r="E36" s="65">
        <f t="shared" si="2"/>
        <v>-1350142.0100000002</v>
      </c>
      <c r="F36" s="29">
        <f t="shared" si="2"/>
        <v>-4475630.1500000004</v>
      </c>
      <c r="G36" s="65">
        <f t="shared" si="2"/>
        <v>1385581.1</v>
      </c>
      <c r="H36" s="65">
        <f t="shared" si="2"/>
        <v>12094.03</v>
      </c>
    </row>
    <row r="37" spans="1:21" ht="34.15" customHeight="1" x14ac:dyDescent="0.25">
      <c r="A37" s="17"/>
      <c r="B37" s="12" t="s">
        <v>42</v>
      </c>
      <c r="C37" s="13">
        <v>1</v>
      </c>
      <c r="D37" s="14">
        <v>8563.9699999999993</v>
      </c>
      <c r="E37" s="14">
        <v>-17475.61</v>
      </c>
      <c r="F37" s="14">
        <f>+D37+E37</f>
        <v>-8911.6400000000012</v>
      </c>
      <c r="G37" s="14">
        <v>544.07000000000005</v>
      </c>
      <c r="H37" s="14">
        <v>0</v>
      </c>
    </row>
    <row r="38" spans="1:21" ht="34.9" customHeight="1" x14ac:dyDescent="0.25">
      <c r="A38" s="17"/>
      <c r="B38" s="26" t="s">
        <v>43</v>
      </c>
      <c r="C38" s="22">
        <v>1</v>
      </c>
      <c r="D38" s="23">
        <v>-35171.14</v>
      </c>
      <c r="E38" s="23">
        <v>-732025.25</v>
      </c>
      <c r="F38" s="14">
        <f>+D38+E38</f>
        <v>-767196.39</v>
      </c>
      <c r="G38" s="23">
        <v>4515.2299999999996</v>
      </c>
      <c r="H38" s="23">
        <v>2144675.69</v>
      </c>
      <c r="I38" s="16"/>
      <c r="J38" s="16"/>
      <c r="K38" s="16"/>
    </row>
    <row r="39" spans="1:21" ht="33.6" customHeight="1" x14ac:dyDescent="0.25">
      <c r="A39" s="17"/>
      <c r="B39" s="26" t="s">
        <v>44</v>
      </c>
      <c r="C39" s="22">
        <v>1</v>
      </c>
      <c r="D39" s="23">
        <v>41426.870000000003</v>
      </c>
      <c r="E39" s="23">
        <v>-318329.09999999998</v>
      </c>
      <c r="F39" s="14">
        <f>+D39+E39</f>
        <v>-276902.23</v>
      </c>
      <c r="G39" s="23">
        <v>9546.9</v>
      </c>
      <c r="H39" s="14">
        <v>0</v>
      </c>
    </row>
    <row r="40" spans="1:21" ht="51" customHeight="1" x14ac:dyDescent="0.25">
      <c r="A40" s="17"/>
      <c r="B40" s="27" t="s">
        <v>45</v>
      </c>
      <c r="C40" s="28">
        <v>3</v>
      </c>
      <c r="D40" s="29">
        <f>+D37+D38+D39</f>
        <v>14819.700000000004</v>
      </c>
      <c r="E40" s="29">
        <f t="shared" ref="E40:G40" si="3">+E37+E38+E39</f>
        <v>-1067829.96</v>
      </c>
      <c r="F40" s="29">
        <f t="shared" si="3"/>
        <v>-1053010.26</v>
      </c>
      <c r="G40" s="29">
        <f t="shared" si="3"/>
        <v>14606.199999999999</v>
      </c>
      <c r="H40" s="30">
        <f>SUM(H37:H39)</f>
        <v>2144675.69</v>
      </c>
    </row>
    <row r="41" spans="1:21" ht="24" customHeight="1" x14ac:dyDescent="0.25">
      <c r="A41" s="17"/>
      <c r="B41" s="12" t="s">
        <v>46</v>
      </c>
      <c r="C41" s="13">
        <v>1</v>
      </c>
      <c r="D41" s="15">
        <v>-59943.79</v>
      </c>
      <c r="E41" s="15">
        <v>14335.98</v>
      </c>
      <c r="F41" s="15">
        <f>+D41+E41</f>
        <v>-45607.81</v>
      </c>
      <c r="G41" s="15">
        <v>41038.400000000001</v>
      </c>
      <c r="H41" s="15">
        <v>270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ht="24" customHeight="1" x14ac:dyDescent="0.25">
      <c r="A42" s="17"/>
      <c r="B42" s="12" t="s">
        <v>47</v>
      </c>
      <c r="C42" s="13">
        <v>1</v>
      </c>
      <c r="D42" s="15">
        <v>-47880.24</v>
      </c>
      <c r="E42" s="15">
        <v>-28684.62</v>
      </c>
      <c r="F42" s="15">
        <f t="shared" ref="F42:F48" si="4">+D42+E42</f>
        <v>-76564.86</v>
      </c>
      <c r="G42" s="31">
        <v>0</v>
      </c>
      <c r="H42" s="15">
        <v>430.3</v>
      </c>
    </row>
    <row r="43" spans="1:21" ht="36.6" customHeight="1" x14ac:dyDescent="0.25">
      <c r="A43" s="17"/>
      <c r="B43" s="21" t="s">
        <v>48</v>
      </c>
      <c r="C43" s="22">
        <v>1</v>
      </c>
      <c r="D43" s="32">
        <v>-1536.4</v>
      </c>
      <c r="E43" s="32">
        <v>6154.48</v>
      </c>
      <c r="F43" s="32">
        <f t="shared" si="4"/>
        <v>4618.08</v>
      </c>
      <c r="G43" s="32">
        <v>0</v>
      </c>
      <c r="H43" s="32">
        <v>40</v>
      </c>
    </row>
    <row r="44" spans="1:21" ht="24" customHeight="1" x14ac:dyDescent="0.25">
      <c r="A44" s="57"/>
      <c r="B44" s="21" t="s">
        <v>49</v>
      </c>
      <c r="C44" s="58">
        <v>1</v>
      </c>
      <c r="D44" s="60">
        <v>470149.63</v>
      </c>
      <c r="E44" s="60">
        <v>-1073515.1399999999</v>
      </c>
      <c r="F44" s="32">
        <f t="shared" si="4"/>
        <v>-603365.50999999989</v>
      </c>
      <c r="G44" s="62">
        <v>159084.42000000001</v>
      </c>
      <c r="H44" s="60">
        <v>0</v>
      </c>
      <c r="I44" s="16"/>
      <c r="J44" s="16"/>
      <c r="K44" s="16"/>
      <c r="L44" s="16"/>
    </row>
    <row r="45" spans="1:21" ht="0.75" customHeight="1" x14ac:dyDescent="0.25">
      <c r="A45" s="57"/>
      <c r="B45" s="33" t="s">
        <v>50</v>
      </c>
      <c r="C45" s="59"/>
      <c r="D45" s="61"/>
      <c r="E45" s="61"/>
      <c r="F45" s="34">
        <f t="shared" si="4"/>
        <v>0</v>
      </c>
      <c r="G45" s="61"/>
      <c r="H45" s="61"/>
    </row>
    <row r="46" spans="1:21" ht="24" customHeight="1" x14ac:dyDescent="0.25">
      <c r="A46" s="17"/>
      <c r="B46" s="12" t="s">
        <v>51</v>
      </c>
      <c r="C46" s="13">
        <v>1</v>
      </c>
      <c r="D46" s="15">
        <v>-21576.86</v>
      </c>
      <c r="E46" s="15">
        <v>-23294.43</v>
      </c>
      <c r="F46" s="15">
        <f t="shared" si="4"/>
        <v>-44871.29</v>
      </c>
      <c r="G46" s="15">
        <v>767.79</v>
      </c>
      <c r="H46" s="15">
        <v>200</v>
      </c>
    </row>
    <row r="47" spans="1:21" ht="24" customHeight="1" x14ac:dyDescent="0.25">
      <c r="A47" s="17"/>
      <c r="B47" s="12" t="s">
        <v>52</v>
      </c>
      <c r="C47" s="13">
        <v>1</v>
      </c>
      <c r="D47" s="15">
        <v>72247.03</v>
      </c>
      <c r="E47" s="15">
        <v>-12168.05</v>
      </c>
      <c r="F47" s="15">
        <f t="shared" si="4"/>
        <v>60078.979999999996</v>
      </c>
      <c r="G47" s="15">
        <v>3780.66</v>
      </c>
      <c r="H47" s="15">
        <v>291</v>
      </c>
    </row>
    <row r="48" spans="1:21" ht="34.9" customHeight="1" x14ac:dyDescent="0.25">
      <c r="A48" s="17"/>
      <c r="B48" s="12" t="s">
        <v>53</v>
      </c>
      <c r="C48" s="13">
        <v>1</v>
      </c>
      <c r="D48" s="15">
        <v>-10088.58</v>
      </c>
      <c r="E48" s="15">
        <v>16259.96</v>
      </c>
      <c r="F48" s="15">
        <f t="shared" si="4"/>
        <v>6171.3799999999992</v>
      </c>
      <c r="G48" s="15">
        <v>433.48</v>
      </c>
      <c r="H48" s="15">
        <f>-H37</f>
        <v>0</v>
      </c>
    </row>
    <row r="49" spans="1:19" ht="39" customHeight="1" x14ac:dyDescent="0.25">
      <c r="A49" s="17"/>
      <c r="B49" s="35" t="s">
        <v>54</v>
      </c>
      <c r="C49" s="28">
        <v>7</v>
      </c>
      <c r="D49" s="36">
        <f>SUM(D41:D48)</f>
        <v>401370.79</v>
      </c>
      <c r="E49" s="36">
        <f t="shared" ref="E49:H49" si="5">SUM(E41:E48)</f>
        <v>-1100911.8199999998</v>
      </c>
      <c r="F49" s="36">
        <f t="shared" si="5"/>
        <v>-699541.02999999991</v>
      </c>
      <c r="G49" s="36">
        <f t="shared" si="5"/>
        <v>205104.75000000003</v>
      </c>
      <c r="H49" s="36">
        <f t="shared" si="5"/>
        <v>1231.3</v>
      </c>
      <c r="I49" s="25"/>
    </row>
    <row r="50" spans="1:19" ht="24" customHeight="1" x14ac:dyDescent="0.25">
      <c r="A50" s="17"/>
      <c r="B50" s="33" t="s">
        <v>55</v>
      </c>
      <c r="C50" s="37">
        <v>34</v>
      </c>
      <c r="D50" s="38">
        <v>-3613.11</v>
      </c>
      <c r="E50" s="38">
        <v>572.62</v>
      </c>
      <c r="F50" s="38">
        <f>+D50+E50</f>
        <v>-3040.4900000000002</v>
      </c>
      <c r="G50" s="38">
        <v>1989.05</v>
      </c>
      <c r="H50" s="15">
        <v>0</v>
      </c>
    </row>
    <row r="51" spans="1:19" ht="34.5" customHeight="1" x14ac:dyDescent="0.25">
      <c r="A51" s="17"/>
      <c r="B51" s="12" t="s">
        <v>56</v>
      </c>
      <c r="C51" s="13">
        <v>9</v>
      </c>
      <c r="D51" s="15">
        <v>1021.87</v>
      </c>
      <c r="E51" s="15">
        <v>12473.9</v>
      </c>
      <c r="F51" s="15">
        <f>+D51+E51</f>
        <v>13495.77</v>
      </c>
      <c r="G51" s="31">
        <v>0</v>
      </c>
      <c r="H51" s="15">
        <v>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19" ht="52.15" customHeight="1" thickBot="1" x14ac:dyDescent="0.3">
      <c r="A52" s="17"/>
      <c r="B52" s="39" t="s">
        <v>57</v>
      </c>
      <c r="C52" s="40">
        <v>1</v>
      </c>
      <c r="D52" s="41">
        <v>-5082</v>
      </c>
      <c r="E52" s="41">
        <v>230743.73</v>
      </c>
      <c r="F52" s="41">
        <f>+D52+E52</f>
        <v>225661.73</v>
      </c>
      <c r="G52" s="42">
        <v>0</v>
      </c>
      <c r="H52" s="41">
        <v>219148.54</v>
      </c>
    </row>
    <row r="53" spans="1:19" ht="30" customHeight="1" x14ac:dyDescent="0.25">
      <c r="A53" s="43"/>
      <c r="B53" s="66" t="s">
        <v>58</v>
      </c>
      <c r="C53" s="67">
        <v>83</v>
      </c>
      <c r="D53" s="68">
        <f>+D52+D51+D50+D49+D40+D36</f>
        <v>-2716970.8899999997</v>
      </c>
      <c r="E53" s="68">
        <f>+E52+E51+E50+E49+E40+E36</f>
        <v>-3275093.54</v>
      </c>
      <c r="F53" s="68">
        <f>+F52+F51+F50+F49+F40+F36</f>
        <v>-5992064.4299999997</v>
      </c>
      <c r="G53" s="68">
        <f>+G50+G49+G40+G36+G52</f>
        <v>1607281.1</v>
      </c>
      <c r="H53" s="68">
        <f>+H52+H51+H49+H40+H36</f>
        <v>2377149.5599999996</v>
      </c>
      <c r="I53" s="25"/>
    </row>
    <row r="54" spans="1:19" ht="30" customHeight="1" thickBot="1" x14ac:dyDescent="0.3">
      <c r="A54" s="44"/>
      <c r="B54" s="55" t="s">
        <v>59</v>
      </c>
      <c r="C54" s="56"/>
      <c r="D54" s="41">
        <v>-6069458.75</v>
      </c>
      <c r="E54" s="41">
        <v>28618104.66</v>
      </c>
      <c r="F54" s="41">
        <f>+D54+E54</f>
        <v>22548645.91</v>
      </c>
      <c r="G54" s="41">
        <v>4362963.28</v>
      </c>
      <c r="H54" s="41">
        <v>43526392.420000002</v>
      </c>
      <c r="I54" s="45"/>
      <c r="J54" s="45"/>
      <c r="K54" s="45"/>
      <c r="L54" s="45"/>
      <c r="M54" s="45"/>
    </row>
    <row r="55" spans="1:19" ht="40.15" customHeight="1" thickBot="1" x14ac:dyDescent="0.3">
      <c r="A55" s="46"/>
      <c r="B55" s="69" t="s">
        <v>60</v>
      </c>
      <c r="C55" s="70"/>
      <c r="D55" s="68">
        <f>+D53+D54</f>
        <v>-8786429.6400000006</v>
      </c>
      <c r="E55" s="68">
        <f>+E53+E54</f>
        <v>25343011.120000001</v>
      </c>
      <c r="F55" s="68">
        <f>+F53+F54</f>
        <v>16556581.48</v>
      </c>
      <c r="G55" s="68">
        <f>+G53+G54</f>
        <v>5970244.3800000008</v>
      </c>
      <c r="H55" s="68">
        <f>+H54+H53</f>
        <v>45903541.980000004</v>
      </c>
      <c r="I55" s="25"/>
    </row>
    <row r="56" spans="1:19" ht="18.75" x14ac:dyDescent="0.3">
      <c r="B56" s="47" t="s">
        <v>61</v>
      </c>
      <c r="C56" s="48"/>
      <c r="D56" s="49"/>
      <c r="E56" s="49"/>
      <c r="F56" s="50"/>
      <c r="G56" s="50"/>
      <c r="H56" s="50"/>
    </row>
    <row r="57" spans="1:19" ht="17.25" x14ac:dyDescent="0.3">
      <c r="B57" s="51"/>
      <c r="C57" s="51"/>
      <c r="D57" s="52"/>
      <c r="E57" s="50"/>
      <c r="F57" s="50"/>
      <c r="G57" s="50"/>
      <c r="H57" s="53"/>
    </row>
    <row r="58" spans="1:19" x14ac:dyDescent="0.25">
      <c r="D58" s="25"/>
      <c r="E58" s="25"/>
      <c r="F58" s="25"/>
      <c r="G58" s="25"/>
      <c r="H58" s="25"/>
    </row>
    <row r="59" spans="1:19" x14ac:dyDescent="0.25">
      <c r="D59" s="54"/>
    </row>
    <row r="60" spans="1:19" x14ac:dyDescent="0.25">
      <c r="D60" s="25"/>
    </row>
    <row r="61" spans="1:19" x14ac:dyDescent="0.25">
      <c r="D61" s="25"/>
    </row>
  </sheetData>
  <mergeCells count="8">
    <mergeCell ref="E44:E45"/>
    <mergeCell ref="G44:G45"/>
    <mergeCell ref="H44:H45"/>
    <mergeCell ref="B54:C54"/>
    <mergeCell ref="B55:C55"/>
    <mergeCell ref="A44:A45"/>
    <mergeCell ref="C44:C45"/>
    <mergeCell ref="D44:D45"/>
  </mergeCells>
  <printOptions horizontalCentered="1"/>
  <pageMargins left="0.11811023622047245" right="0.11811023622047245" top="0.70866141732283472" bottom="0.31496062992125984" header="0.70866141732283472" footer="0.7086614173228347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12-2025</vt:lpstr>
      <vt:lpstr>'12-2025'!Print_Area</vt:lpstr>
      <vt:lpstr>'12-2025'!Print_Titles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Sesar Vanda</dc:creator>
  <cp:lastModifiedBy>Sesar Vanda</cp:lastModifiedBy>
  <cp:lastPrinted>2026-02-26T13:50:40Z</cp:lastPrinted>
  <dcterms:created xsi:type="dcterms:W3CDTF">2026-02-26T11:47:30Z</dcterms:created>
  <dcterms:modified xsi:type="dcterms:W3CDTF">2026-02-26T13:51:26Z</dcterms:modified>
</cp:coreProperties>
</file>