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is_vanja\Documents\JAVNA NABAVA\1 PLAN NABAVE\2026\I. IZMJENE I DOPUNE\OBJAVA\"/>
    </mc:Choice>
  </mc:AlternateContent>
  <bookViews>
    <workbookView xWindow="0" yWindow="0" windowWidth="15360" windowHeight="7035"/>
  </bookViews>
  <sheets>
    <sheet name="I. izmjene i dopune 2026" sheetId="2" r:id="rId1"/>
  </sheets>
  <definedNames>
    <definedName name="_xlnm.Print_Area" localSheetId="0">'I. izmjene i dopune 2026'!$A$1:$K$264</definedName>
    <definedName name="_xlnm.Print_Titles" localSheetId="0">'I. izmjene i dopune 2026'!$4:$5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2" l="1"/>
  <c r="E88" i="2"/>
  <c r="D97" i="2" l="1"/>
  <c r="D207" i="2" l="1"/>
  <c r="D171" i="2"/>
  <c r="D147" i="2"/>
  <c r="D131" i="2"/>
  <c r="D13" i="2"/>
  <c r="E147" i="2"/>
  <c r="E131" i="2" l="1"/>
  <c r="E171" i="2" l="1"/>
  <c r="E207" i="2" l="1"/>
  <c r="E13" i="2" l="1"/>
  <c r="E97" i="2" l="1"/>
  <c r="E220" i="2" l="1"/>
  <c r="E239" i="2" s="1"/>
  <c r="D220" i="2"/>
  <c r="D239" i="2" s="1"/>
  <c r="E92" i="2" l="1"/>
  <c r="D92" i="2"/>
  <c r="D148" i="2" l="1"/>
  <c r="E42" i="2" l="1"/>
  <c r="D42" i="2"/>
  <c r="E24" i="2" l="1"/>
  <c r="E31" i="2" s="1"/>
  <c r="D24" i="2"/>
  <c r="D31" i="2" s="1"/>
  <c r="D93" i="2" l="1"/>
  <c r="E93" i="2"/>
  <c r="E148" i="2"/>
  <c r="E104" i="2" l="1"/>
  <c r="E123" i="2" s="1"/>
  <c r="D104" i="2"/>
  <c r="D123" i="2" s="1"/>
  <c r="E96" i="2" l="1"/>
  <c r="D96" i="2"/>
  <c r="E14" i="2" l="1"/>
  <c r="E240" i="2" s="1"/>
  <c r="D14" i="2"/>
  <c r="D240" i="2" s="1"/>
</calcChain>
</file>

<file path=xl/sharedStrings.xml><?xml version="1.0" encoding="utf-8"?>
<sst xmlns="http://schemas.openxmlformats.org/spreadsheetml/2006/main" count="1291" uniqueCount="494">
  <si>
    <t>Sveukupno:</t>
  </si>
  <si>
    <t>Upravni odjel za gradsku imovinu:</t>
  </si>
  <si>
    <t>Upravni odjel za poslove Gradonačelnika, Gradskog vijeća i mjesnu samoupravu:</t>
  </si>
  <si>
    <t>Upravni odjel za poslove Gradonačelnika, Gradskog vijeća i mjesnu samoupravu</t>
  </si>
  <si>
    <t>Upravni odjel za opće poslove:</t>
  </si>
  <si>
    <t>Upravni odjel za opće poslove</t>
  </si>
  <si>
    <t>Upravni odjel za odgoj i obrazovanje, kulturu, sport i mlade:</t>
  </si>
  <si>
    <t>Upravni odjel za odgoj i obrazovanje, kulturu, sport i mlade</t>
  </si>
  <si>
    <t>Upravni odjel za gospodarstvo, razvoj, ekologiju i europske projekte:</t>
  </si>
  <si>
    <t>Upravni odjel za gospodarstvo, razvoj, ekologiju i europske projekte</t>
  </si>
  <si>
    <t>Upravni odjel za komunalni sustav i promet:</t>
  </si>
  <si>
    <t>Odsjek za zajedničku komunalnu djelatnost:</t>
  </si>
  <si>
    <t>Odsjek za zajedničku komunalnu djelatnost</t>
  </si>
  <si>
    <t>Odsjek za plan, razvoj i gradnju infrastrukture i promet:</t>
  </si>
  <si>
    <t>Odsjek za plan, razvoj i gradnju infrastrukture i promet</t>
  </si>
  <si>
    <t>Upravni odjel za komunalni sustav i promet</t>
  </si>
  <si>
    <t>1</t>
  </si>
  <si>
    <t xml:space="preserve">Planirano trajanje ugovora/okvirnog sporazuma </t>
  </si>
  <si>
    <t>Planirani početak postupka</t>
  </si>
  <si>
    <t xml:space="preserve">Financira li se ugovor ili okvirni sporazum iz fondova EU? </t>
  </si>
  <si>
    <t xml:space="preserve">Ugovor/ 
okvirni sporazum </t>
  </si>
  <si>
    <t>Predmet podijeljen na grupe</t>
  </si>
  <si>
    <t xml:space="preserve">Vrsta postupka nabave </t>
  </si>
  <si>
    <t>Planirana vrijednost nabave</t>
  </si>
  <si>
    <t>Procijenjena vrijednost nabave
(bez PDV-a)</t>
  </si>
  <si>
    <t>CPV oznaka</t>
  </si>
  <si>
    <t>Predmet nabave</t>
  </si>
  <si>
    <t>Upravni odjel/
Evidencijski broj nabave</t>
  </si>
  <si>
    <t>Odsjek za kulturu</t>
  </si>
  <si>
    <t>Odsjek za kulturu:</t>
  </si>
  <si>
    <t>Upravni odjel za zdravstvo, socijalnu zaštitu i unapređenje kvalitete života</t>
  </si>
  <si>
    <t>Upravni odjel za zdravstvo, socijalnu zaštitu i unapređenje kvalitete života:</t>
  </si>
  <si>
    <t>Upravni odjel za gradsku imovinu</t>
  </si>
  <si>
    <t>Upravni odjel za urbanizam, prostorno uređenje i graditeljstvo</t>
  </si>
  <si>
    <t>Odsjek za urbanizam</t>
  </si>
  <si>
    <t>Odsjek za urbanizam:</t>
  </si>
  <si>
    <t>Upravni odjel za urbanizam, prostorno uređenje i graditeljstvo:</t>
  </si>
  <si>
    <t>02-01-01/2026</t>
  </si>
  <si>
    <t>02-01-02/2026</t>
  </si>
  <si>
    <t>02-01-03/2026</t>
  </si>
  <si>
    <t>02-01-04/2026</t>
  </si>
  <si>
    <t>02-01-05/2026</t>
  </si>
  <si>
    <t>02-01-06/2026</t>
  </si>
  <si>
    <t>02-04-01/2026</t>
  </si>
  <si>
    <t>02-04-02/2026</t>
  </si>
  <si>
    <t>02-04-03/2026</t>
  </si>
  <si>
    <t>02-04-04/2026</t>
  </si>
  <si>
    <t>02-04-05/2026</t>
  </si>
  <si>
    <t>02-04-06/2026</t>
  </si>
  <si>
    <t>02-04-07/2026</t>
  </si>
  <si>
    <t>02-04-08/2026</t>
  </si>
  <si>
    <t>03-00-01/2026</t>
  </si>
  <si>
    <t>03-00-02/2026</t>
  </si>
  <si>
    <t>03-00-03/2026</t>
  </si>
  <si>
    <t>03-00-04/2026</t>
  </si>
  <si>
    <t>03-00-05/2026</t>
  </si>
  <si>
    <t>03-00-06/2026</t>
  </si>
  <si>
    <t>01-01-01/2026</t>
  </si>
  <si>
    <t>05-00-01/2026</t>
  </si>
  <si>
    <t>05-00-02/2026</t>
  </si>
  <si>
    <t>05-00-03/2026</t>
  </si>
  <si>
    <t>05-00-04/2026</t>
  </si>
  <si>
    <t>06-02-01/2026</t>
  </si>
  <si>
    <t>06-02-02/2026</t>
  </si>
  <si>
    <t>06-02-03/2026</t>
  </si>
  <si>
    <t>06-02-04/2026</t>
  </si>
  <si>
    <t>06-02-05/2026</t>
  </si>
  <si>
    <t>06-02-06/2026</t>
  </si>
  <si>
    <t>08-00-01/2026</t>
  </si>
  <si>
    <t>08-00-02/2026</t>
  </si>
  <si>
    <t>11-00-01/2026</t>
  </si>
  <si>
    <t>10-00-01/2026</t>
  </si>
  <si>
    <t>10-00-02/2026</t>
  </si>
  <si>
    <t>10-00-03/2026</t>
  </si>
  <si>
    <t>10-00-04/2026</t>
  </si>
  <si>
    <t>10-00-05/2026</t>
  </si>
  <si>
    <t>10-00-06/2026</t>
  </si>
  <si>
    <t>10-00-07/2026</t>
  </si>
  <si>
    <t>10-00-08/2026</t>
  </si>
  <si>
    <t>10-00-09/2026</t>
  </si>
  <si>
    <t>10-00-10/2026</t>
  </si>
  <si>
    <t>10-00-11/2026</t>
  </si>
  <si>
    <t>10-00-12/2026</t>
  </si>
  <si>
    <t>10-00-13/2026</t>
  </si>
  <si>
    <t>10-00-14/2026</t>
  </si>
  <si>
    <t>10-00-15/2026</t>
  </si>
  <si>
    <t>17-00-01/2026</t>
  </si>
  <si>
    <t>17-00-02/2026</t>
  </si>
  <si>
    <t>17-00-03/2026</t>
  </si>
  <si>
    <t>17-00-04/2026</t>
  </si>
  <si>
    <t>17-00-05/2026</t>
  </si>
  <si>
    <t>17-00-06/2026</t>
  </si>
  <si>
    <t>17-00-07/2026</t>
  </si>
  <si>
    <t>17-00-08/2026</t>
  </si>
  <si>
    <t>Energetska obnova i uređenje PPO Oblačić</t>
  </si>
  <si>
    <t>Energetska obnova PPO Maestral</t>
  </si>
  <si>
    <t>OTVORENI MV</t>
  </si>
  <si>
    <t>I.</t>
  </si>
  <si>
    <t>01.04.2026 - 01.02.2027</t>
  </si>
  <si>
    <t>01.06.2026 - 01.04.2027</t>
  </si>
  <si>
    <t>Ugovor</t>
  </si>
  <si>
    <t>Ne</t>
  </si>
  <si>
    <t>NE</t>
  </si>
  <si>
    <t>Radovi na sanaciji dijela kamenog pročelja upravne zgrade Grada Rijeke na adresi Korzo 16</t>
  </si>
  <si>
    <t>16.02.2026 - 30.03.2026</t>
  </si>
  <si>
    <t>JEDNOSTAVNA NABAVA</t>
  </si>
  <si>
    <t>Održavanje softvera Linux i cPanel za 2026.</t>
  </si>
  <si>
    <t>08.03.2026 - 07.03.2027</t>
  </si>
  <si>
    <t>Usluga osiguranja zaposlenika Grad Rijeke i proračunskih korisnika Grada Rijeke od posljedica nesretnog slučaja</t>
  </si>
  <si>
    <t>X.</t>
  </si>
  <si>
    <t>01.01.2027 - 31.12.2027</t>
  </si>
  <si>
    <t>Usluga osiguranja informatičke opreme</t>
  </si>
  <si>
    <t>XI.</t>
  </si>
  <si>
    <t>05.12.2026 - 31.12.2027</t>
  </si>
  <si>
    <t>10-00-16/2026</t>
  </si>
  <si>
    <t>10-00-17/2026</t>
  </si>
  <si>
    <t>10-00-18/2026</t>
  </si>
  <si>
    <t>10-00-19/2026</t>
  </si>
  <si>
    <t>10-00-20/2026</t>
  </si>
  <si>
    <t>10-00-21/2026</t>
  </si>
  <si>
    <t>Grupa I. - Energetska obnova OŠ Trsat</t>
  </si>
  <si>
    <t>Grupa II. - Energetska obnova i rekonstrukcija Dvorane mladosti</t>
  </si>
  <si>
    <t>OTVORENI VV</t>
  </si>
  <si>
    <t>DA</t>
  </si>
  <si>
    <t>Da</t>
  </si>
  <si>
    <t>01.01.2026 - 31.12.2026</t>
  </si>
  <si>
    <t>Radovi na uređenju javne površine sportsko - rekreacijske zone Trsat u sklopu projekta "Pilot projekt - uređenje postojeće sportsko obrazovne zone Trsat"</t>
  </si>
  <si>
    <t>Usluga voditelja projekta gradnje za projekt "Pilot projekt - uređenje postojeće sportsko obrazovne zone Trsat"</t>
  </si>
  <si>
    <t xml:space="preserve">Usluga stručnog nadzora i koordinatora II zaštite na radu za energetske obnove objekata javne namjene u sklopu projekta "Pilot projekt - uređenje postojeće sportsko obrazovne zone Trsat" </t>
  </si>
  <si>
    <t>Usluga projektantskog nadzora energetske obnove OŠ Trsat u sklopu projekta "Pilot projekt - uređenje postojeće sportsko obrazovne zone Trsat"</t>
  </si>
  <si>
    <t>Usluga projektantskog nadzora energetske obnove i rekonstrukcije Dvorane mladosti u sklopu projekta "Pilot projekt - uređenje postojeće sportsko obrazovne zone Trsat"</t>
  </si>
  <si>
    <t>03-00-07/2026</t>
  </si>
  <si>
    <t>03-00-08/2026</t>
  </si>
  <si>
    <t>Održavanje i nadogradnja web stranica svejeok.hr i strit.fitness</t>
  </si>
  <si>
    <t>Usluge oglašavanja na društvenim mrežama</t>
  </si>
  <si>
    <t>Usluge organizacije manifestacije Art Molo Longo</t>
  </si>
  <si>
    <t>Obilježavanje Svjetskog dana sestrinstva</t>
  </si>
  <si>
    <t>II.</t>
  </si>
  <si>
    <t>01.04.2026 - 30.06.2026</t>
  </si>
  <si>
    <t>IV.</t>
  </si>
  <si>
    <t>01.05.2026 - 30.05.2026</t>
  </si>
  <si>
    <t>Geodetske usluge - izrada geodetskog elaborata - most Žakalj</t>
  </si>
  <si>
    <t>01.04.2026 - 31.03.2027</t>
  </si>
  <si>
    <t>01.02.2026 - 30.04.2026</t>
  </si>
  <si>
    <t>Usluge tiskanja materijala</t>
  </si>
  <si>
    <t>Restoranske usluge zatvorenog tipa (za potrebe protokola)</t>
  </si>
  <si>
    <t>Cvjetne dekoracije (dekoracija prostora, buketi za potrebe protokola, vijenci i sl.)</t>
  </si>
  <si>
    <t>Pića (za potrebe protokola i javnih manifestacija)</t>
  </si>
  <si>
    <t>Razni prehrambeni proizvodi (za potrebe protokola i javnih manifestacija)</t>
  </si>
  <si>
    <t>Hotelske usluge (za potrebe protokola)</t>
  </si>
  <si>
    <t>Restoranske usluge otvorenog tipa (za potrebe protokola)</t>
  </si>
  <si>
    <t>Usluge cateringa (za potrebe protokola)</t>
  </si>
  <si>
    <t>Usluga organizacije festivala Melodije Istre i Kvarnera 2026</t>
  </si>
  <si>
    <t>Usluge fotokopiranja i uvezivanja materijala</t>
  </si>
  <si>
    <t>Usluge prijevoza putnika</t>
  </si>
  <si>
    <t>Usluga promocije projekata i programa namijenjenih građanima Rijeke na društvenim mrežama Grada</t>
  </si>
  <si>
    <t>Knjigovodstvene usluge (za potrebe vijeća i predstavnika nacionalnih manjina za grad Rijeku)</t>
  </si>
  <si>
    <t>Najam kemijskih WC-a (za javne manifestacije u organizaciji Grada Rijeke)</t>
  </si>
  <si>
    <t>Najam šatora, pagoda i pivskih garnitura (za potrebe održavanja javnih manifestacija)</t>
  </si>
  <si>
    <t>Najam opreme za rasvjetu i ozvučenje prigodom javnih manifestacija</t>
  </si>
  <si>
    <t>Usluga najma aluminijskih krovnih konstrukcija prigodom održavanja javnih manifestacija</t>
  </si>
  <si>
    <t>Usluga organizacije konferencije Women`s Weekend 2025</t>
  </si>
  <si>
    <t>Usluga tiskanja "Službenih novina Grada Rijeke"</t>
  </si>
  <si>
    <t>Usluga prijepisa tonskog zapisa sa sjednica Gradskog vijeća Grada Rijeke</t>
  </si>
  <si>
    <t>Najam pozornice za održavanje javnih manifestacija</t>
  </si>
  <si>
    <t>15.01.2026 - 31.12.2026</t>
  </si>
  <si>
    <t>08.01.2026 - 31.12.2026</t>
  </si>
  <si>
    <t>02.01.2026 - 31.12.2026</t>
  </si>
  <si>
    <t>03.01.2026 - 31.12.2026</t>
  </si>
  <si>
    <t>09.01.2026 - 31.12.2026</t>
  </si>
  <si>
    <t>05.01.2026 - 01.01.2027</t>
  </si>
  <si>
    <t>V.</t>
  </si>
  <si>
    <t>10.06.2026 - 30.06.2026</t>
  </si>
  <si>
    <t>01.02.2026 - 31.12.2026</t>
  </si>
  <si>
    <t>05.01.2026 - 31.12.2026</t>
  </si>
  <si>
    <t>XII.</t>
  </si>
  <si>
    <t>20.01.2026 - 01.01.2027</t>
  </si>
  <si>
    <t>01.02.2026 - 01.01.2027</t>
  </si>
  <si>
    <t>01.06.2026 - 01.01.2027</t>
  </si>
  <si>
    <t>01.03.2026 - 15.03.2026</t>
  </si>
  <si>
    <t>10.01.2026 - 31.12.2026</t>
  </si>
  <si>
    <t>15.02.2026 - 01.01.2027</t>
  </si>
  <si>
    <t>03-00-09/2026</t>
  </si>
  <si>
    <t>Nabava radova ugradnje opcijske kutije s kablovima u dizalo - objekt Energana</t>
  </si>
  <si>
    <t>Izrada karakterističnih presjeka, pogleda i tlocrta zgrade HNK Ivan pl. Zajc u Rijeci</t>
  </si>
  <si>
    <t>III.</t>
  </si>
  <si>
    <t>01.04.2026 - 01.05.2026</t>
  </si>
  <si>
    <t>Sanacija mauzoleja Kopaitić-Battagliarini</t>
  </si>
  <si>
    <t>IX.</t>
  </si>
  <si>
    <t>01.11.2026 - 01.06.2027</t>
  </si>
  <si>
    <t>Sanacijski radovi zgrade povijesnog ili arhitektonskog značaja - Program hitnih mjera zaštite zgrade Teatro Fenice</t>
  </si>
  <si>
    <t>01.04.2026 - 01.07.2026</t>
  </si>
  <si>
    <t>Izrada konzervatorsko-krajobraznog elaborata za Park Mlaka</t>
  </si>
  <si>
    <t>01.04.2026 - 01.06.2026</t>
  </si>
  <si>
    <t>Izvođenje II faze konzervatorsko-restauratorskih radova na kamenoj plastici Spomen kosturnice palih boraca Trsat</t>
  </si>
  <si>
    <t>06-02-07/2026</t>
  </si>
  <si>
    <t>06-02-08/2026</t>
  </si>
  <si>
    <t>06-02-09/2026</t>
  </si>
  <si>
    <t>Radovi na obnovi dijela stolarije na zgradi HNK Ivan pl. Zajc</t>
  </si>
  <si>
    <t>01.04.2026 - 31.08.2026</t>
  </si>
  <si>
    <t>Usluga stručnog nadzora nad radovima na obnovi dijela stolarije na zgradi HNK Ivan pl. Zajc</t>
  </si>
  <si>
    <t>Usluga angažmana članova posade za plutajući objekt RK PLO 39 Galeb</t>
  </si>
  <si>
    <t>01.03.2026 - 01.08.2026</t>
  </si>
  <si>
    <t>Grupa I. Obnova perila</t>
  </si>
  <si>
    <t>Grupa II. Obnova zapornice</t>
  </si>
  <si>
    <t>Grupa III. Izrada obavijesne ploče</t>
  </si>
  <si>
    <t>01.04.2026 - 30.10.2026</t>
  </si>
  <si>
    <t xml:space="preserve">Geodetske usluge - izrada geodetskog elaborata izvedenog stanja komunalne infrastrukture za potrebe urisa prometnice Rujevica-Marinići
</t>
  </si>
  <si>
    <t>Usluga stručnog nadzora i koordinatora zaštite na radu na Ulici planske oznake OU4-a faza II na Martinkovcu (zajednička nabava: Grad Rijeka, VIK, Energo, HEP-ODS)</t>
  </si>
  <si>
    <t>02-04-09/2026</t>
  </si>
  <si>
    <t>02-04-10/2026</t>
  </si>
  <si>
    <t>Nabava zastava u 2026. godini</t>
  </si>
  <si>
    <t>Održavanje i isticanje zastava u 2027. godini</t>
  </si>
  <si>
    <t>Nabava sprava za dječja igrališta u 2026. godini</t>
  </si>
  <si>
    <t>Održavanje trgova i stubišta na području grada Rijeke u 2026. godini</t>
  </si>
  <si>
    <t>15.03.2026 - 15.04.2026</t>
  </si>
  <si>
    <t>01.03.2026 - 02.05.2026</t>
  </si>
  <si>
    <t>01.03.2026 - 31.12.2026</t>
  </si>
  <si>
    <t>Održavanje autobusnih čekaonica, oznaka stajališta, oglasnih površina za potrebe mjesnih odbora i ploča riječkih šetnica na području grada Rijeke u 2026. godini</t>
  </si>
  <si>
    <t>Nadogradnja autobusnih čekaonica za izvedbu zelenih krovnih vrtova</t>
  </si>
  <si>
    <t>Geodetske usluge u 2026. godini</t>
  </si>
  <si>
    <t>Izrada, dobava i postava autobusne čekaonice na stajalištu Kozala groblje - pravac prigrad</t>
  </si>
  <si>
    <t>VI.</t>
  </si>
  <si>
    <t>01.07.2026 - 31.10.2026</t>
  </si>
  <si>
    <t>01.04.2026 - 31.05.2026</t>
  </si>
  <si>
    <t>Tehnička priprema</t>
  </si>
  <si>
    <t>Grupa I. - Tehnička priprema za izvedbu stubišta koje povezuje Ulicu Gabrijela Bratine s parkiralištem u Ulici Stanka Frankovića</t>
  </si>
  <si>
    <t>Grupa IV. - Tehnička priprema za postavu autobusne čekaonice na stajalištu Kozala groblje - pravac prigrad</t>
  </si>
  <si>
    <t>Održavanje svih javnih površina</t>
  </si>
  <si>
    <t>OKVIRNI OTV MV</t>
  </si>
  <si>
    <t>Okvirni sporazum</t>
  </si>
  <si>
    <t>02-04-11/2026</t>
  </si>
  <si>
    <t>02-04-12/2026</t>
  </si>
  <si>
    <t>02-04-13/2026</t>
  </si>
  <si>
    <t>02-04-14/2026</t>
  </si>
  <si>
    <t>02-04-15/2026</t>
  </si>
  <si>
    <t>02-04-16/2026</t>
  </si>
  <si>
    <t>02-04-17/2026</t>
  </si>
  <si>
    <t>Izrada, dobava i postava autobusne čekaonice na stajalištu Kvaternikova - pravac grad</t>
  </si>
  <si>
    <t>Prioritetna sanacija plaža na području grada Rijeke u 2026. godini</t>
  </si>
  <si>
    <t>Izrada projektne dokumentacije za 2026. godinu</t>
  </si>
  <si>
    <t>Nabava plažne opreme za 2026. godinu</t>
  </si>
  <si>
    <t>Dohranjivanje plaža šljunkom za 2026. godinu</t>
  </si>
  <si>
    <t xml:space="preserve">Najam dekoracije za božićne i novogodišnje blagdane
</t>
  </si>
  <si>
    <t>Radovi iluminacije i dekoracije za Božićne i novogodišnje blagdane za 2026. godinu</t>
  </si>
  <si>
    <t>01.03.2026 - 30.06.2026</t>
  </si>
  <si>
    <t>VII.</t>
  </si>
  <si>
    <t>01.08.2026 - 31.12.2026</t>
  </si>
  <si>
    <t>01.04.2026 - 31.12.2026</t>
  </si>
  <si>
    <t>VIII.</t>
  </si>
  <si>
    <t>01.10.2026 - 31.01.2027</t>
  </si>
  <si>
    <t xml:space="preserve">Radovi na zamjeni sustava dizalice topline za grijanje - hlađenje zgrade Muzeja Grada Rijeke
</t>
  </si>
  <si>
    <t xml:space="preserve">Izrada i montaža nove stolarije na objektu poslovne namjene - HI Hostel Veli Lošinj
</t>
  </si>
  <si>
    <t>01.03.2026 - 31.08.2026</t>
  </si>
  <si>
    <t>23.03.2026 - 04.05.2026</t>
  </si>
  <si>
    <t>01.02.2026 - 31.03.2026</t>
  </si>
  <si>
    <t xml:space="preserve">Izvođenje konzervatorsko-restauratorskih radova na sanaciji građevine Perila na Brajdi
</t>
  </si>
  <si>
    <t>01.03.2026 - 31.03.2026</t>
  </si>
  <si>
    <t>Grupa III. - Tehnička priprema za uređenje pješačkog puta koji spaja Plješivičku ulicu kod kućnog broja 38 i Ulicu Marije Grbac kod kućnog broja 62 s proširenjem javne rasvjete</t>
  </si>
  <si>
    <t>Grupa V. - Tehnička priprema za uređenje dječjeg igrališta u Negrievoj ulici zapadno od kućnih brojeva 10, 12 i 14</t>
  </si>
  <si>
    <t>Grupa VI. - Tehnička priprema za rekonstrukciju stubišta između kućnih brojeva 82 i 84A u Osječkoj ulici</t>
  </si>
  <si>
    <t>VII. - Tehnička priprema za sanaciju klizišta u Ulici Mate Balote s južne strane kućnog broja 49</t>
  </si>
  <si>
    <t>Grupa VIII. - Tehnička priprema za uređenje miomirisnog vrta i parka za pse u zelenoj površini u Ulici Ante Kovačića sjeveroistočno od kućnog broja 22</t>
  </si>
  <si>
    <t>Grupa IX. - Tehnička priprema za uređenje parka za pse u zelenoj površini u Ulici Ivana Sušnja južno od kućnog broja 2</t>
  </si>
  <si>
    <t>Grupa X. - Tehnička priprema za sanaciju asfaltne podloge i postavu akrilnog sloja na sportsko igralište u Ulici Kalina istočno od kućnog broja 17</t>
  </si>
  <si>
    <t>Grupa XI. - Tehnička priprema za dodatno uređenje parka u Ulici Pašac južno od kućnog broja 5</t>
  </si>
  <si>
    <t>Grupa XII. - Tehnička priprema za preuređenje divljeg parkirališta u zeleni otok u Ulici Pod Jelšun južno od kućnih brojeva 7 i 8</t>
  </si>
  <si>
    <t>15.04.2026 - 31.08.2026</t>
  </si>
  <si>
    <t>02-04-18/2026</t>
  </si>
  <si>
    <t>02-04-19/2026</t>
  </si>
  <si>
    <t>02-04-20/2026</t>
  </si>
  <si>
    <t>02-04-21/2026</t>
  </si>
  <si>
    <t>02-04-22/2026</t>
  </si>
  <si>
    <t>02-04-23/2026</t>
  </si>
  <si>
    <t>02-04-24/2026</t>
  </si>
  <si>
    <t>02-04-25/2026</t>
  </si>
  <si>
    <t>02-04-26/2026</t>
  </si>
  <si>
    <t>02-04-27/2026</t>
  </si>
  <si>
    <t>02-04-28/2026</t>
  </si>
  <si>
    <t>02-04-29/2026</t>
  </si>
  <si>
    <t>02-04-30/2026</t>
  </si>
  <si>
    <t>02-04-31/2026</t>
  </si>
  <si>
    <t>02-04-32/2026</t>
  </si>
  <si>
    <t>02-04-33/2026</t>
  </si>
  <si>
    <t>02-04-34/2026</t>
  </si>
  <si>
    <t>Uređenje obalne šetnice s plažama  Zapad: (dionica D)  rekreacijska površina Preluk-obuhvat D1</t>
  </si>
  <si>
    <t>01.10.2026 - 30.04.2028</t>
  </si>
  <si>
    <t>Ispitivanje statičke stabilnosti i antikorozivne zaštite Mosta hrvatskih branitelja</t>
  </si>
  <si>
    <t>Uređenje Spomen obilježja poginulim braniteljima Domovinskog rata u Ulici Kozala na Brašćinama</t>
  </si>
  <si>
    <t>Stručni nadzor nad radovima uređenja Spomen obilježja poginulim braniteljima Domovinskog rata u Ulici Kozala na Brašćinama</t>
  </si>
  <si>
    <t>Postavljanje i održavanje izložbenih panoa za 2027. godinu</t>
  </si>
  <si>
    <t>Dekoriranje grada za manifestacije za 2027. godinu</t>
  </si>
  <si>
    <t>Održavanje kamera na javnim površinama za 2026. godinu</t>
  </si>
  <si>
    <t>Postava video nadzora na različitim lokacijama na području mjesnih odbora grada Rijeke</t>
  </si>
  <si>
    <t>Postavljanje javne rasvjete na obalnoj šetnici s plažama - Zapad</t>
  </si>
  <si>
    <t>Radovi na osvjetljenju gradske ure</t>
  </si>
  <si>
    <t>Proširenje javne rasvjete u Parku heroja</t>
  </si>
  <si>
    <t>Postava slavina s pitkom vodom</t>
  </si>
  <si>
    <t>Stručni nadzor za sanaciju potpornog zida u Ulici Milana Rustanbega zapadno od kućnih brojeva 5 do 7</t>
  </si>
  <si>
    <t>Provedba programa zaštite divljači</t>
  </si>
  <si>
    <t>Usluga nadzora nad provedbom programa zaštite divljači</t>
  </si>
  <si>
    <t>Radovi na održavanju javne rasvjete grada Rijeke za razdoblje od četiri godine</t>
  </si>
  <si>
    <t>OKVIRNI OTV VV</t>
  </si>
  <si>
    <t>01.02.2026 - 31.05.2026</t>
  </si>
  <si>
    <t>01.06.2026 - 31.12.2026</t>
  </si>
  <si>
    <t>01.03.2026 - 15.04.2026</t>
  </si>
  <si>
    <t>01.05.2026 - 15.06.2026</t>
  </si>
  <si>
    <t>15.01.2026 - 15.05.2026</t>
  </si>
  <si>
    <t>01.01.2027 - 31.12.2030</t>
  </si>
  <si>
    <t>Uzorkovanje i analiza vode za ljudsku potrošnju na svim javnim slavinama</t>
  </si>
  <si>
    <t>01.06.2026 - 26.02.2027</t>
  </si>
  <si>
    <t>01.09.2026 - 30.03.2027</t>
  </si>
  <si>
    <t>01.06.2026 - 30.03.2027</t>
  </si>
  <si>
    <t>01.06.2026 - 28.11.2026</t>
  </si>
  <si>
    <t>Usluga stručnog nadzora i koordinatora II zaštite na radu za uređenje javne površine sportsko-rekreacijske zone Trsat u sklopu projekta "Pilot projekt - uređenje postojeće sportsko obrazovne zone Trsat"</t>
  </si>
  <si>
    <t>Usluga projektantskog nadzora uređenja javne površine sportsko-rekreacijske zone Trsat u sklopu projekta "Pilot projekt - uređenje postojeće sportsko obrazovne zone Trsat"</t>
  </si>
  <si>
    <t>01.03.2026 - 01.04.2026</t>
  </si>
  <si>
    <t>Grupa I. Nabava usluga edukacija iz područja poduzetničkih vještina</t>
  </si>
  <si>
    <t>Grupa II. Nabava usluga edukacija i mentorstava iz područja IT, IoT i umjetne inteligencije</t>
  </si>
  <si>
    <t>Grupa III. Nabava usluga edukacija i mentorstava iz područja foto/video</t>
  </si>
  <si>
    <t>Grupa IV. Nabava usluga edukacija i mentorstava iz područja razvoja video igara</t>
  </si>
  <si>
    <t>Grupa V. Nabava usluga internacionalizacije MSP-a</t>
  </si>
  <si>
    <t>03-00-10/2026</t>
  </si>
  <si>
    <t>03-00-11/2026</t>
  </si>
  <si>
    <t>Revizija projekta "Inkubator za kreativne tehnologije i IT
industriju - Energana"</t>
  </si>
  <si>
    <t>15.04.2026 - 30.04.2026</t>
  </si>
  <si>
    <t>20.01.2026 - 03.02.2026</t>
  </si>
  <si>
    <t>03121000</t>
  </si>
  <si>
    <t>Radovi na zamjeni kotla u OŠ Škurinje</t>
  </si>
  <si>
    <t>Usluga energetskog certificiranja poslovnih prostora i objekata javne namjene (složeni sustavi) u vlasništvu Grada Rijeke za 2026. godinu</t>
  </si>
  <si>
    <t>19.01.2026 - 04.03.2026</t>
  </si>
  <si>
    <t>01.03.2026 - 31.07.2026</t>
  </si>
  <si>
    <t>02-04-35/2026</t>
  </si>
  <si>
    <t>02-04-36/2026</t>
  </si>
  <si>
    <t>Oprema za Filodrammatiku</t>
  </si>
  <si>
    <t>02-04-37/2026</t>
  </si>
  <si>
    <t>02-04-38/2026</t>
  </si>
  <si>
    <t>02-04-39/2026</t>
  </si>
  <si>
    <t>Održavanje hortikulture i uklanjanje otpada na pomorskom dobru od Pećina do Preluka</t>
  </si>
  <si>
    <t>Zaštita hortikulture na području grada Rijeke  u 2026. godini</t>
  </si>
  <si>
    <t>Geodetske usluge za upis cesta u zemljišne knjige za 2026. godinu</t>
  </si>
  <si>
    <t>Održavanje plaža na području grada Rijeke za 2027. i 2028. godinu</t>
  </si>
  <si>
    <t>Radovi na održavanju objekata i uređaja na plažama (građevinsko - obrtnički radovi) za 2027. i 2028. godinu</t>
  </si>
  <si>
    <t>01.04.2026 - 30.11.2026</t>
  </si>
  <si>
    <t>01.05.2026 - 31.12.2026</t>
  </si>
  <si>
    <t>01.01.2027 - 31.12.2028</t>
  </si>
  <si>
    <t>Usluga upravljanja nekretninama kojima gospodari Grad Rijeka i iste su u njegovom pretežitom vlasništvu (stambene, poslovne, stambeno/poslovne i poslovno/stambene namjene) na području grada Rijeke za razdoblje od tri godine</t>
  </si>
  <si>
    <t>08.03.2026 - 07.03.2029</t>
  </si>
  <si>
    <t>Izrada idejnog rješenja OŠ Zamet</t>
  </si>
  <si>
    <t>13.02.2026 - 13.04.2026</t>
  </si>
  <si>
    <t>Usluga izrade projektne dokumentacije za izgradnju/rekonstrukciju pristupne ceste za DVD Drenova</t>
  </si>
  <si>
    <t>Grupa II. - Tehnička priprema za sanaciju i uređenje 6 komunjskih šterni na području Mjesnog odbora Drenova</t>
  </si>
  <si>
    <t>Radovi na energetskim obnovama objekata javne namjene u sklopu projekta "Pilot projekt - uređenje postojeće sportsko obrazovne zone Trsat"</t>
  </si>
  <si>
    <t>Nabava usluga edukacija i mentorstava te usluga internacionalizacije MSP-a u "Inkubatoru za kreativne tehnologije i IT industriju - Energana"</t>
  </si>
  <si>
    <t>PRVE IZMJENE I DOPUNE PLANA NABAVE GRADA RIJEKE ZA 2026. GODINU</t>
  </si>
  <si>
    <t xml:space="preserve">I. izmjene i dopune           </t>
  </si>
  <si>
    <t>I. izmjene i dopune
17-00-09/2026</t>
  </si>
  <si>
    <t>Usluga izrade glavnog arhitektonskog i građevinskog projekta obnove krovišta stambeno poslovne zgrade na adresi Zanonova 1</t>
  </si>
  <si>
    <t>I. izmjene i dopune
17-00-10/2026</t>
  </si>
  <si>
    <t>Izvođenje radova hortikulturnog uređenja u sklopu objekta DV Krnjevo, Becićeva 10</t>
  </si>
  <si>
    <t>05.01.2026 - 16.01.2026</t>
  </si>
  <si>
    <t>12.01.2026 - 19.01.2026</t>
  </si>
  <si>
    <t>01.03.2026 - 31.05.2026</t>
  </si>
  <si>
    <t>I. izmjene i dopune
02-01-07/2026</t>
  </si>
  <si>
    <t xml:space="preserve">Izvođenje radova na Ulici planske oznake OU4a faza II na Martinkovcu (zajednička nabava: Grad Rijeka, VIK, Energo, HEP-ODS) - ponovljeni postupak </t>
  </si>
  <si>
    <t>Odsjek za prometno redarstvo:</t>
  </si>
  <si>
    <t>Odsjek za prometno redarstvo</t>
  </si>
  <si>
    <t>I. izmjene i dopune
02-06-01/2026</t>
  </si>
  <si>
    <t>Korištenje i održavanje sustava automatskog video nadzora nepropisno parkiranih vozila u 2026 god.</t>
  </si>
  <si>
    <t>I. izmjene i dopune
06-02-10/2026</t>
  </si>
  <si>
    <t>Ugradnja sustava vatrodojave u Palachu</t>
  </si>
  <si>
    <t>02.02.2026 - 02.03.2026</t>
  </si>
  <si>
    <t>I. izmjene i dopune
11-00-02/2026</t>
  </si>
  <si>
    <t>Nabava potrošnog informatičkog materijala za 2026.</t>
  </si>
  <si>
    <t>I. izmjene i dopune
01-01-02/2026</t>
  </si>
  <si>
    <t>Izrada stručne analize postojećeg stanja na postojećoj zgradi javne i društvene namjene OŠ Fran Franković u Rijeci</t>
  </si>
  <si>
    <t>14.01.2026 - 14.02.2026</t>
  </si>
  <si>
    <t>I. izmjene i dopune
01-01-03/2026</t>
  </si>
  <si>
    <t>Korekcije troškovnika izvedbenog krajobraznog projekta Preluk</t>
  </si>
  <si>
    <t>23.01.2026 - 09.03.2026</t>
  </si>
  <si>
    <t>I. izmjene i dopune
03-00-12/2026</t>
  </si>
  <si>
    <t>09.02.2026 - 09.03.2026</t>
  </si>
  <si>
    <t>I. izmjene i dopune
17-00-11/2026</t>
  </si>
  <si>
    <t>01.02.2026 - 31.01.2027</t>
  </si>
  <si>
    <t>I. izmjene i dopune
11-00-03/2026</t>
  </si>
  <si>
    <t>I. izmjene i dopune
17-00-12/2026</t>
  </si>
  <si>
    <t>Izvođenje radova zaštite obloge zida dvorane DV Krnjevo, Becićeva 10</t>
  </si>
  <si>
    <t>26.01.2026 - 26.02.2026</t>
  </si>
  <si>
    <t>Nabava i ugradnja brava sa cilindrima u zgradi budućeg Inkubatora za kreativne tehnologije i IT industriju - Sinergana</t>
  </si>
  <si>
    <t>Usluge orezivanja stabala i održavanje zaraslog zelenila</t>
  </si>
  <si>
    <t>09.02.2026 - 08.02.2029</t>
  </si>
  <si>
    <t>Grupa l. Zapad</t>
  </si>
  <si>
    <t>Grupa ll. Širi centar</t>
  </si>
  <si>
    <t>Grupa lll. Centar</t>
  </si>
  <si>
    <t>Grupa IV. Istok</t>
  </si>
  <si>
    <t>Usluga upravljanja nekretninama kojima gospodari Grad Rijeka i iste su u njegovom pretežitom vlasništvu na području grada Rijeke za razdoblje od dvije godine</t>
  </si>
  <si>
    <t>08.03.2026 - 07.03.2028</t>
  </si>
  <si>
    <t>I. izmjene i dopune
17-00-13/2026</t>
  </si>
  <si>
    <t>Zamjena neispravnih hidranata u okućnici OŠ Fran Franković</t>
  </si>
  <si>
    <t>07.01.2026 - 17.01.2026</t>
  </si>
  <si>
    <t>I. izmjene i dopune
17-00-14/2026</t>
  </si>
  <si>
    <t>Odštopavanje kanalizacije u objektima u vlasništvu Grada Rijeke</t>
  </si>
  <si>
    <t>I. izmjene i dopune
09-00-01/2026</t>
  </si>
  <si>
    <t>I. izmjene i dopune
09-00-02/2026</t>
  </si>
  <si>
    <t>Nabava odora i osobnih zaštitnih sredstava za djelatnike Grada Rijeke</t>
  </si>
  <si>
    <t>Nabava zaštitne obuće za djelatnike Grada Rijeke</t>
  </si>
  <si>
    <t>02.03.2026 - 31.12.2026</t>
  </si>
  <si>
    <t>I. izmjene i dopune
01-01-04/2026</t>
  </si>
  <si>
    <t>I. izmjene i dopune
01-01-05/2026</t>
  </si>
  <si>
    <t>Revizija postojeće prometne dokumentacije uređenja vanjskog Trga Žabica te procjena troškova</t>
  </si>
  <si>
    <t>Idejno rješenje - prometni projekt - provjera mogućnosti/varijante preregulacije prometnih tokova na novo planiranom Trgu Žabica</t>
  </si>
  <si>
    <t>12.02.2026 - 03.03.2026</t>
  </si>
  <si>
    <t>I. izmjene i dopune
11-00-04/2026</t>
  </si>
  <si>
    <t>Održavanje sustava ONTIS za 2026.</t>
  </si>
  <si>
    <t>I. izmjene i dopune
09-00-03/2026</t>
  </si>
  <si>
    <t>Usluge čuvanja osoba i imovine na radoblje do 2 mjeseca</t>
  </si>
  <si>
    <t>I. izmjene i dopune
17-00-15/2026</t>
  </si>
  <si>
    <t>Izvođenje nužnih radova na obnovi dijela krovišta stambeno-poslovne zgrade u Rijeci, Zanonova 1, nakon požara</t>
  </si>
  <si>
    <t>I. izmjene i dopune
17-00-16/2026</t>
  </si>
  <si>
    <t>Izvođenje građevinskih radova (rušenje) - Lužine 1/4</t>
  </si>
  <si>
    <t>15.03.2026 - 15.05.2026</t>
  </si>
  <si>
    <t>I. izmjene i dopune
10-00-22/2026</t>
  </si>
  <si>
    <t>Usluge prijevoda</t>
  </si>
  <si>
    <t>12.01.2026 - 31.12.2026</t>
  </si>
  <si>
    <t>I. izmjene i dopune
09-00-04/2026</t>
  </si>
  <si>
    <t>Usluge čišćenja - zidnih, podnih, staklenih površina, opreme i inventara te okoliša</t>
  </si>
  <si>
    <t>01.04.2026 - 31.03.2028</t>
  </si>
  <si>
    <t>I. izmjene i dopune
17-00-17/2026</t>
  </si>
  <si>
    <t>Usluga stručnog i obračunskog nadzora nad izvođenjem nužnih radova na obnovi dijela krovišta stambeno-poslovne zgrade u Rijeci, Zanonova 1, nakon požara</t>
  </si>
  <si>
    <t>05.02.2026 - 05.05.2026</t>
  </si>
  <si>
    <t>I. izmjene i dopune
09-00-05/2026</t>
  </si>
  <si>
    <t>Nabava motornog benzina i dizel goriva na benzinskim postajama</t>
  </si>
  <si>
    <t>22.05.2026 - 21.05.2029</t>
  </si>
  <si>
    <t>Usluga organizacije konferencije Women`s Weekend 2026.</t>
  </si>
  <si>
    <t>I. izmjene i dopune
09-00-06/2026</t>
  </si>
  <si>
    <t>Održavanje i servisiranje vatrodojavnih sustava</t>
  </si>
  <si>
    <t>I. izmjene i dopune
17-00-18/2026</t>
  </si>
  <si>
    <t>13.02.2025 - 23.02.2026</t>
  </si>
  <si>
    <t>23.03.2026 - 23.03.2027</t>
  </si>
  <si>
    <t>Radovi na sanaciji propuštanja sustava grijanja na adresi Titov trg 3, zgrada uprave</t>
  </si>
  <si>
    <t>Postava kamera za nadzor</t>
  </si>
  <si>
    <t>01.07.2026 - 01.03.2027</t>
  </si>
  <si>
    <t>I. izmjene i dopune
17-00-19/2026</t>
  </si>
  <si>
    <t>Dobava i postava uređaja za septičku jamu objekta Mate Balote 69</t>
  </si>
  <si>
    <t>18.02.2026 - 24.03.2026</t>
  </si>
  <si>
    <t>I. izmjene i dopune
09-00-07/2026</t>
  </si>
  <si>
    <t>I. izmjene i dopune
17-00-20/2026</t>
  </si>
  <si>
    <t>I. izmjene i dopune
10-00-23/2026</t>
  </si>
  <si>
    <t>I. izmjene i dopune
10-00-24/2026</t>
  </si>
  <si>
    <t>Usluga izrade analize okvira digitalne otpornosti i lokalnog/regionalnog sustava dionika s prijedlogom mjera uključivanja u projektni ekosistem projekta CAMPUS</t>
  </si>
  <si>
    <t>07.01.2026 - 04.02.2026</t>
  </si>
  <si>
    <t>Usluga kreativne i tehničke koordinacije Humanitarnog karnevalskog gala partija</t>
  </si>
  <si>
    <t>09.02.2026 - 15.02.2026</t>
  </si>
  <si>
    <t>Nabava polica za arhivu</t>
  </si>
  <si>
    <t>01.03.2026 - 30.04.2026</t>
  </si>
  <si>
    <r>
      <rPr>
        <b/>
        <sz val="12"/>
        <color rgb="FFFF0000"/>
        <rFont val="Calibri"/>
        <family val="2"/>
        <charset val="238"/>
      </rPr>
      <t>Brisano I. izmjenama i dopunama</t>
    </r>
    <r>
      <rPr>
        <strike/>
        <sz val="12"/>
        <color theme="1"/>
        <rFont val="Calibri"/>
        <family val="2"/>
        <charset val="238"/>
      </rPr>
      <t xml:space="preserve">
Geodetske usluge - izrada geodetskog elaborata za potrebe imovinsko pravne pripireme zemljišta na prometnici Rujevica-Marinići</t>
    </r>
  </si>
  <si>
    <t>I. izmjene i dopune
02-01-08/2026</t>
  </si>
  <si>
    <t>Usluga izrade projektne dokumentacije za izgradnju spoja Ulice Tina Ujevića i Dražičke ulice</t>
  </si>
  <si>
    <t>01.09.2026 - 01.06.2027</t>
  </si>
  <si>
    <t>I. izmjene i dopune
17-00-21/2026</t>
  </si>
  <si>
    <t>I. izmjene i dopune
09-00-08/2026</t>
  </si>
  <si>
    <t>Održavanje i servisiranje vatrogasnih aparata</t>
  </si>
  <si>
    <t>Produženje prava korištenja programske opreme Dameware SolarWinds za razdoblje od 3 godine</t>
  </si>
  <si>
    <t>16.03.2026 - 31.12.2026</t>
  </si>
  <si>
    <t>I. izmjene i dopune
11-00-05/2026</t>
  </si>
  <si>
    <t>Održavanje podatkovnog centra (UPS, agregat, klimatizacija) Energana</t>
  </si>
  <si>
    <t>02.05.2026 - 01.05.2027</t>
  </si>
  <si>
    <t>I. izmjene i dopune
05-00-05/2026</t>
  </si>
  <si>
    <t>Usluga upravljanja objektima nužnog smještaja Grada Rijeke</t>
  </si>
  <si>
    <t>15.02.2026 - 31.12.2026</t>
  </si>
  <si>
    <t>I. izmjene i dopune
17-00-22/2026</t>
  </si>
  <si>
    <t>Nabava klima uređaja za poslovni prostor na adresi Veslarska 8, II kat</t>
  </si>
  <si>
    <t>Radovi na zamjeni spremnika u PPO Potok</t>
  </si>
  <si>
    <t>23.02.2026 - 27.02.2026</t>
  </si>
  <si>
    <t>16.03.2026 - 29.04.2026</t>
  </si>
  <si>
    <t>01.03.2026 - 28.02.2027</t>
  </si>
  <si>
    <t>01.05.2026 - 01.08.2026</t>
  </si>
  <si>
    <t>I. izmjene i dopune
09-00-09/2026</t>
  </si>
  <si>
    <t>I. izmjene i dopune
09-00-10/2026</t>
  </si>
  <si>
    <t>I. izmjene i dopune
09-00-11/2026</t>
  </si>
  <si>
    <t>I. izmjene i dopune
09-00-12/2026</t>
  </si>
  <si>
    <t>Usluga stalnog pristupa interneta</t>
  </si>
  <si>
    <t>Nabava uredskih stolica</t>
  </si>
  <si>
    <t>Nabava i ugradnja (zamjena) sustava tehničke zaštite i integracija na postojeću programsku podršku</t>
  </si>
  <si>
    <t>Usluga servisa i čišćenja klima uređaja</t>
  </si>
  <si>
    <t>Nabava usluga organizacije i provedbe edukacija, mentorstva i edukativnih događanja u sklopu projekta "Inkubator za kreativne tehnologije i IT industriju - Energana"</t>
  </si>
  <si>
    <t>09100000</t>
  </si>
  <si>
    <t>01.04.2026 - 01.08.2026</t>
  </si>
  <si>
    <t>I. izmjene i dopune
06-02-11/2026</t>
  </si>
  <si>
    <t>Usluga podrške održavanja i rekonfiguracije telefonske centrale u ustanovama za kulturu Korzo 16</t>
  </si>
  <si>
    <t>18.04.2026 - 17.04.2027</t>
  </si>
  <si>
    <t>Usluge izrade procjembenih elaborata tržišne vrijednosti nekretnina radi raspolaganja zemljištem u vlasništvu Grada Rijeke i Republike Hrvatske</t>
  </si>
  <si>
    <t>16.03.2026 - 16.07.2026</t>
  </si>
  <si>
    <t>Temeljem članka 28. Zakona o javnoj nabavi ("Narodne novine" broj 120/2016 i 114/2022),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2/20, 3/21 i 4/25), Gradonačelnica Grada Rijeke, 3. ožujka 2026. godine donijela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</si>
</sst>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2"/>
      <color rgb="FFFF0000"/>
      <name val="Calibri"/>
      <family val="2"/>
      <charset val="238"/>
    </font>
    <font>
      <strike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</font>
    <font>
      <strike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5" fillId="0" borderId="0"/>
    <xf numFmtId="0" fontId="29" fillId="0" borderId="0"/>
    <xf numFmtId="0" fontId="18" fillId="0" borderId="0"/>
  </cellStyleXfs>
  <cellXfs count="246">
    <xf numFmtId="0" fontId="0" fillId="0" borderId="0" xfId="0"/>
    <xf numFmtId="0" fontId="19" fillId="0" borderId="0" xfId="42" applyFont="1" applyBorder="1"/>
    <xf numFmtId="49" fontId="20" fillId="0" borderId="0" xfId="42" applyNumberFormat="1" applyFont="1" applyFill="1" applyBorder="1" applyAlignment="1">
      <alignment horizontal="center" vertical="center" wrapText="1"/>
    </xf>
    <xf numFmtId="49" fontId="19" fillId="0" borderId="0" xfId="42" applyNumberFormat="1" applyFont="1" applyFill="1" applyBorder="1" applyAlignment="1">
      <alignment horizontal="left" vertical="center" wrapText="1"/>
    </xf>
    <xf numFmtId="0" fontId="19" fillId="0" borderId="0" xfId="42" applyFont="1" applyFill="1" applyBorder="1" applyAlignment="1">
      <alignment horizontal="left" vertical="center" wrapText="1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left" vertical="top" wrapText="1"/>
    </xf>
    <xf numFmtId="49" fontId="23" fillId="0" borderId="16" xfId="42" applyNumberFormat="1" applyFont="1" applyFill="1" applyBorder="1" applyAlignment="1">
      <alignment horizontal="center" vertical="center" wrapText="1"/>
    </xf>
    <xf numFmtId="0" fontId="19" fillId="0" borderId="0" xfId="42" applyNumberFormat="1" applyFont="1" applyBorder="1" applyAlignment="1">
      <alignment horizontal="center" vertical="center"/>
    </xf>
    <xf numFmtId="0" fontId="19" fillId="0" borderId="0" xfId="42" applyFont="1" applyFill="1" applyBorder="1"/>
    <xf numFmtId="0" fontId="19" fillId="0" borderId="0" xfId="42" applyFont="1" applyBorder="1" applyAlignment="1">
      <alignment horizontal="left"/>
    </xf>
    <xf numFmtId="49" fontId="24" fillId="0" borderId="13" xfId="42" applyNumberFormat="1" applyFont="1" applyFill="1" applyBorder="1" applyAlignment="1">
      <alignment horizontal="center" vertical="center" wrapText="1"/>
    </xf>
    <xf numFmtId="4" fontId="22" fillId="34" borderId="27" xfId="42" applyNumberFormat="1" applyFont="1" applyFill="1" applyBorder="1" applyAlignment="1">
      <alignment horizontal="right" vertical="center"/>
    </xf>
    <xf numFmtId="0" fontId="23" fillId="0" borderId="16" xfId="42" applyNumberFormat="1" applyFont="1" applyFill="1" applyBorder="1" applyAlignment="1">
      <alignment horizontal="center" vertical="center" wrapText="1"/>
    </xf>
    <xf numFmtId="0" fontId="23" fillId="35" borderId="13" xfId="42" applyNumberFormat="1" applyFont="1" applyFill="1" applyBorder="1" applyAlignment="1">
      <alignment horizontal="center" vertical="center" wrapText="1"/>
    </xf>
    <xf numFmtId="0" fontId="22" fillId="0" borderId="0" xfId="42" applyNumberFormat="1" applyFont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top" wrapText="1"/>
    </xf>
    <xf numFmtId="0" fontId="23" fillId="0" borderId="0" xfId="42" applyNumberFormat="1" applyFont="1" applyBorder="1" applyAlignment="1">
      <alignment horizontal="center" vertical="center" wrapText="1"/>
    </xf>
    <xf numFmtId="2" fontId="23" fillId="0" borderId="0" xfId="42" applyNumberFormat="1" applyFont="1" applyBorder="1" applyAlignment="1">
      <alignment horizontal="left" vertical="center" wrapText="1"/>
    </xf>
    <xf numFmtId="2" fontId="23" fillId="0" borderId="0" xfId="42" applyNumberFormat="1" applyFont="1" applyFill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center" wrapText="1"/>
    </xf>
    <xf numFmtId="0" fontId="24" fillId="0" borderId="0" xfId="42" applyNumberFormat="1" applyFont="1" applyBorder="1" applyAlignment="1">
      <alignment horizontal="left" vertical="center" wrapText="1"/>
    </xf>
    <xf numFmtId="0" fontId="23" fillId="0" borderId="0" xfId="42" applyFont="1" applyBorder="1" applyAlignment="1">
      <alignment horizontal="left"/>
    </xf>
    <xf numFmtId="0" fontId="23" fillId="0" borderId="0" xfId="42" applyFont="1" applyBorder="1"/>
    <xf numFmtId="0" fontId="22" fillId="0" borderId="16" xfId="42" applyFont="1" applyFill="1" applyBorder="1" applyAlignment="1">
      <alignment horizontal="center" vertical="center" wrapText="1"/>
    </xf>
    <xf numFmtId="0" fontId="22" fillId="0" borderId="16" xfId="42" applyNumberFormat="1" applyFont="1" applyFill="1" applyBorder="1" applyAlignment="1">
      <alignment horizontal="center" vertical="center" wrapText="1"/>
    </xf>
    <xf numFmtId="4" fontId="22" fillId="0" borderId="16" xfId="42" applyNumberFormat="1" applyFont="1" applyFill="1" applyBorder="1" applyAlignment="1">
      <alignment horizontal="center" vertical="center" wrapText="1"/>
    </xf>
    <xf numFmtId="49" fontId="22" fillId="0" borderId="16" xfId="42" applyNumberFormat="1" applyFont="1" applyFill="1" applyBorder="1" applyAlignment="1">
      <alignment horizontal="center" vertical="center" wrapText="1"/>
    </xf>
    <xf numFmtId="49" fontId="22" fillId="0" borderId="15" xfId="42" applyNumberFormat="1" applyFont="1" applyFill="1" applyBorder="1" applyAlignment="1">
      <alignment horizontal="center" vertical="center" wrapText="1"/>
    </xf>
    <xf numFmtId="49" fontId="26" fillId="0" borderId="15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center" vertical="top" wrapText="1"/>
    </xf>
    <xf numFmtId="49" fontId="24" fillId="0" borderId="15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vertical="center"/>
    </xf>
    <xf numFmtId="0" fontId="22" fillId="34" borderId="32" xfId="42" applyNumberFormat="1" applyFont="1" applyFill="1" applyBorder="1" applyAlignment="1">
      <alignment horizontal="left" vertical="top"/>
    </xf>
    <xf numFmtId="0" fontId="27" fillId="34" borderId="27" xfId="42" applyNumberFormat="1" applyFont="1" applyFill="1" applyBorder="1" applyAlignment="1">
      <alignment horizontal="left" vertical="center"/>
    </xf>
    <xf numFmtId="0" fontId="26" fillId="34" borderId="27" xfId="42" applyNumberFormat="1" applyFont="1" applyFill="1" applyBorder="1" applyAlignment="1">
      <alignment horizontal="left" vertical="center"/>
    </xf>
    <xf numFmtId="0" fontId="22" fillId="36" borderId="17" xfId="42" applyNumberFormat="1" applyFont="1" applyFill="1" applyBorder="1" applyAlignment="1">
      <alignment horizontal="left" vertical="center"/>
    </xf>
    <xf numFmtId="0" fontId="22" fillId="36" borderId="22" xfId="42" applyNumberFormat="1" applyFont="1" applyFill="1" applyBorder="1" applyAlignment="1">
      <alignment vertical="top"/>
    </xf>
    <xf numFmtId="0" fontId="22" fillId="36" borderId="22" xfId="42" applyNumberFormat="1" applyFont="1" applyFill="1" applyBorder="1" applyAlignment="1">
      <alignment horizontal="center" vertical="center"/>
    </xf>
    <xf numFmtId="4" fontId="22" fillId="36" borderId="22" xfId="42" applyNumberFormat="1" applyFont="1" applyFill="1" applyBorder="1" applyAlignment="1">
      <alignment vertical="center"/>
    </xf>
    <xf numFmtId="0" fontId="22" fillId="36" borderId="22" xfId="42" applyNumberFormat="1" applyFont="1" applyFill="1" applyBorder="1" applyAlignment="1">
      <alignment vertical="center"/>
    </xf>
    <xf numFmtId="0" fontId="26" fillId="36" borderId="22" xfId="42" applyNumberFormat="1" applyFont="1" applyFill="1" applyBorder="1" applyAlignment="1">
      <alignment vertical="center"/>
    </xf>
    <xf numFmtId="0" fontId="22" fillId="36" borderId="25" xfId="42" applyNumberFormat="1" applyFont="1" applyFill="1" applyBorder="1" applyAlignment="1">
      <alignment vertical="center"/>
    </xf>
    <xf numFmtId="0" fontId="22" fillId="36" borderId="23" xfId="42" applyNumberFormat="1" applyFont="1" applyFill="1" applyBorder="1" applyAlignment="1">
      <alignment vertical="center"/>
    </xf>
    <xf numFmtId="0" fontId="22" fillId="36" borderId="22" xfId="42" applyNumberFormat="1" applyFont="1" applyFill="1" applyBorder="1" applyAlignment="1">
      <alignment horizontal="left" vertical="top"/>
    </xf>
    <xf numFmtId="4" fontId="22" fillId="36" borderId="22" xfId="42" applyNumberFormat="1" applyFont="1" applyFill="1" applyBorder="1" applyAlignment="1">
      <alignment horizontal="right" vertical="center"/>
    </xf>
    <xf numFmtId="0" fontId="22" fillId="36" borderId="22" xfId="42" applyNumberFormat="1" applyFont="1" applyFill="1" applyBorder="1" applyAlignment="1">
      <alignment horizontal="left" vertical="center"/>
    </xf>
    <xf numFmtId="0" fontId="26" fillId="36" borderId="22" xfId="42" applyNumberFormat="1" applyFont="1" applyFill="1" applyBorder="1" applyAlignment="1">
      <alignment horizontal="left" vertical="center"/>
    </xf>
    <xf numFmtId="0" fontId="22" fillId="36" borderId="21" xfId="42" applyNumberFormat="1" applyFont="1" applyFill="1" applyBorder="1" applyAlignment="1">
      <alignment horizontal="left" vertical="center"/>
    </xf>
    <xf numFmtId="49" fontId="22" fillId="0" borderId="12" xfId="42" applyNumberFormat="1" applyFont="1" applyFill="1" applyBorder="1" applyAlignment="1">
      <alignment horizontal="left" vertical="top" wrapText="1"/>
    </xf>
    <xf numFmtId="0" fontId="27" fillId="34" borderId="26" xfId="42" applyNumberFormat="1" applyFont="1" applyFill="1" applyBorder="1" applyAlignment="1">
      <alignment horizontal="left" vertical="center"/>
    </xf>
    <xf numFmtId="49" fontId="23" fillId="0" borderId="27" xfId="42" applyNumberFormat="1" applyFont="1" applyFill="1" applyBorder="1" applyAlignment="1">
      <alignment horizontal="left" vertical="top" wrapText="1"/>
    </xf>
    <xf numFmtId="0" fontId="23" fillId="0" borderId="27" xfId="42" applyNumberFormat="1" applyFont="1" applyFill="1" applyBorder="1" applyAlignment="1">
      <alignment horizontal="center" vertical="center" wrapText="1"/>
    </xf>
    <xf numFmtId="4" fontId="23" fillId="0" borderId="27" xfId="42" applyNumberFormat="1" applyFont="1" applyFill="1" applyBorder="1" applyAlignment="1">
      <alignment horizontal="right" vertical="center" wrapText="1"/>
    </xf>
    <xf numFmtId="49" fontId="23" fillId="0" borderId="27" xfId="42" applyNumberFormat="1" applyFont="1" applyFill="1" applyBorder="1" applyAlignment="1">
      <alignment horizontal="center" vertical="center" wrapText="1"/>
    </xf>
    <xf numFmtId="49" fontId="24" fillId="0" borderId="27" xfId="42" applyNumberFormat="1" applyFont="1" applyFill="1" applyBorder="1" applyAlignment="1">
      <alignment horizontal="center" vertical="center" wrapText="1"/>
    </xf>
    <xf numFmtId="49" fontId="23" fillId="0" borderId="26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horizontal="left" vertical="center"/>
    </xf>
    <xf numFmtId="0" fontId="22" fillId="0" borderId="12" xfId="42" applyNumberFormat="1" applyFont="1" applyFill="1" applyBorder="1" applyAlignment="1">
      <alignment horizontal="left" vertical="center"/>
    </xf>
    <xf numFmtId="0" fontId="22" fillId="0" borderId="27" xfId="42" applyNumberFormat="1" applyFont="1" applyFill="1" applyBorder="1" applyAlignment="1">
      <alignment horizontal="left" vertical="top"/>
    </xf>
    <xf numFmtId="0" fontId="27" fillId="0" borderId="27" xfId="42" applyNumberFormat="1" applyFont="1" applyFill="1" applyBorder="1" applyAlignment="1">
      <alignment horizontal="center" vertical="center"/>
    </xf>
    <xf numFmtId="4" fontId="22" fillId="0" borderId="27" xfId="42" applyNumberFormat="1" applyFont="1" applyFill="1" applyBorder="1" applyAlignment="1">
      <alignment horizontal="right" vertical="center"/>
    </xf>
    <xf numFmtId="0" fontId="27" fillId="0" borderId="27" xfId="42" applyNumberFormat="1" applyFont="1" applyFill="1" applyBorder="1" applyAlignment="1">
      <alignment horizontal="left" vertical="center"/>
    </xf>
    <xf numFmtId="0" fontId="26" fillId="0" borderId="27" xfId="42" applyNumberFormat="1" applyFont="1" applyFill="1" applyBorder="1" applyAlignment="1">
      <alignment horizontal="left" vertical="center"/>
    </xf>
    <xf numFmtId="0" fontId="27" fillId="0" borderId="26" xfId="42" applyNumberFormat="1" applyFont="1" applyFill="1" applyBorder="1" applyAlignment="1">
      <alignment horizontal="left" vertical="center"/>
    </xf>
    <xf numFmtId="0" fontId="22" fillId="34" borderId="20" xfId="42" applyNumberFormat="1" applyFont="1" applyFill="1" applyBorder="1" applyAlignment="1">
      <alignment horizontal="left" vertical="center"/>
    </xf>
    <xf numFmtId="0" fontId="22" fillId="34" borderId="0" xfId="42" applyNumberFormat="1" applyFont="1" applyFill="1" applyBorder="1" applyAlignment="1">
      <alignment horizontal="left" vertical="top"/>
    </xf>
    <xf numFmtId="0" fontId="27" fillId="34" borderId="0" xfId="42" applyNumberFormat="1" applyFont="1" applyFill="1" applyBorder="1" applyAlignment="1">
      <alignment horizontal="center" vertical="center"/>
    </xf>
    <xf numFmtId="4" fontId="22" fillId="34" borderId="0" xfId="42" applyNumberFormat="1" applyFont="1" applyFill="1" applyBorder="1" applyAlignment="1">
      <alignment horizontal="right" vertical="center"/>
    </xf>
    <xf numFmtId="0" fontId="27" fillId="34" borderId="0" xfId="42" applyNumberFormat="1" applyFont="1" applyFill="1" applyBorder="1" applyAlignment="1">
      <alignment horizontal="left" vertical="center"/>
    </xf>
    <xf numFmtId="0" fontId="26" fillId="34" borderId="0" xfId="42" applyNumberFormat="1" applyFont="1" applyFill="1" applyBorder="1" applyAlignment="1">
      <alignment horizontal="left" vertical="center"/>
    </xf>
    <xf numFmtId="0" fontId="27" fillId="34" borderId="33" xfId="42" applyNumberFormat="1" applyFont="1" applyFill="1" applyBorder="1" applyAlignment="1">
      <alignment horizontal="left" vertical="center"/>
    </xf>
    <xf numFmtId="0" fontId="22" fillId="36" borderId="29" xfId="42" applyNumberFormat="1" applyFont="1" applyFill="1" applyBorder="1" applyAlignment="1">
      <alignment vertical="center"/>
    </xf>
    <xf numFmtId="0" fontId="22" fillId="36" borderId="30" xfId="42" applyNumberFormat="1" applyFont="1" applyFill="1" applyBorder="1" applyAlignment="1">
      <alignment horizontal="left" vertical="top"/>
    </xf>
    <xf numFmtId="0" fontId="22" fillId="36" borderId="30" xfId="42" applyNumberFormat="1" applyFont="1" applyFill="1" applyBorder="1" applyAlignment="1">
      <alignment horizontal="center" vertical="center"/>
    </xf>
    <xf numFmtId="4" fontId="22" fillId="36" borderId="30" xfId="42" applyNumberFormat="1" applyFont="1" applyFill="1" applyBorder="1" applyAlignment="1">
      <alignment horizontal="right" vertical="center"/>
    </xf>
    <xf numFmtId="0" fontId="22" fillId="36" borderId="30" xfId="42" applyNumberFormat="1" applyFont="1" applyFill="1" applyBorder="1" applyAlignment="1">
      <alignment horizontal="left" vertical="center"/>
    </xf>
    <xf numFmtId="0" fontId="26" fillId="36" borderId="30" xfId="42" applyNumberFormat="1" applyFont="1" applyFill="1" applyBorder="1" applyAlignment="1">
      <alignment horizontal="left" vertical="center"/>
    </xf>
    <xf numFmtId="0" fontId="22" fillId="36" borderId="31" xfId="42" applyNumberFormat="1" applyFont="1" applyFill="1" applyBorder="1" applyAlignment="1">
      <alignment horizontal="left" vertical="center"/>
    </xf>
    <xf numFmtId="0" fontId="22" fillId="34" borderId="27" xfId="42" applyNumberFormat="1" applyFont="1" applyFill="1" applyBorder="1" applyAlignment="1">
      <alignment horizontal="left" vertical="top"/>
    </xf>
    <xf numFmtId="0" fontId="22" fillId="34" borderId="11" xfId="42" applyNumberFormat="1" applyFont="1" applyFill="1" applyBorder="1" applyAlignment="1">
      <alignment horizontal="left" vertical="top"/>
    </xf>
    <xf numFmtId="0" fontId="27" fillId="34" borderId="11" xfId="42" applyNumberFormat="1" applyFont="1" applyFill="1" applyBorder="1" applyAlignment="1">
      <alignment horizontal="center" vertical="center"/>
    </xf>
    <xf numFmtId="4" fontId="22" fillId="34" borderId="11" xfId="42" applyNumberFormat="1" applyFont="1" applyFill="1" applyBorder="1" applyAlignment="1">
      <alignment horizontal="right" vertical="center"/>
    </xf>
    <xf numFmtId="0" fontId="27" fillId="34" borderId="11" xfId="42" applyNumberFormat="1" applyFont="1" applyFill="1" applyBorder="1" applyAlignment="1">
      <alignment horizontal="left" vertical="center"/>
    </xf>
    <xf numFmtId="0" fontId="26" fillId="34" borderId="11" xfId="42" applyNumberFormat="1" applyFont="1" applyFill="1" applyBorder="1" applyAlignment="1">
      <alignment horizontal="left" vertical="center"/>
    </xf>
    <xf numFmtId="0" fontId="27" fillId="34" borderId="10" xfId="42" applyNumberFormat="1" applyFont="1" applyFill="1" applyBorder="1" applyAlignment="1">
      <alignment horizontal="left" vertical="center"/>
    </xf>
    <xf numFmtId="0" fontId="22" fillId="33" borderId="12" xfId="42" applyNumberFormat="1" applyFont="1" applyFill="1" applyBorder="1" applyAlignment="1">
      <alignment horizontal="left" vertical="center"/>
    </xf>
    <xf numFmtId="49" fontId="22" fillId="33" borderId="11" xfId="42" applyNumberFormat="1" applyFont="1" applyFill="1" applyBorder="1" applyAlignment="1">
      <alignment horizontal="left" vertical="top" wrapText="1"/>
    </xf>
    <xf numFmtId="0" fontId="22" fillId="33" borderId="11" xfId="42" applyNumberFormat="1" applyFont="1" applyFill="1" applyBorder="1" applyAlignment="1">
      <alignment horizontal="center" vertical="center" wrapText="1"/>
    </xf>
    <xf numFmtId="4" fontId="22" fillId="33" borderId="11" xfId="42" applyNumberFormat="1" applyFont="1" applyFill="1" applyBorder="1" applyAlignment="1">
      <alignment horizontal="right" vertical="center" wrapText="1"/>
    </xf>
    <xf numFmtId="49" fontId="22" fillId="33" borderId="11" xfId="42" applyNumberFormat="1" applyFont="1" applyFill="1" applyBorder="1" applyAlignment="1">
      <alignment horizontal="center" vertical="center" wrapText="1"/>
    </xf>
    <xf numFmtId="49" fontId="26" fillId="33" borderId="11" xfId="42" applyNumberFormat="1" applyFont="1" applyFill="1" applyBorder="1" applyAlignment="1">
      <alignment horizontal="center" vertical="center" wrapText="1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2" fillId="0" borderId="0" xfId="42" applyNumberFormat="1" applyFont="1" applyBorder="1"/>
    <xf numFmtId="49" fontId="23" fillId="0" borderId="0" xfId="42" applyNumberFormat="1" applyFont="1" applyBorder="1" applyAlignment="1">
      <alignment vertical="top"/>
    </xf>
    <xf numFmtId="0" fontId="23" fillId="0" borderId="0" xfId="42" applyNumberFormat="1" applyFont="1" applyBorder="1" applyAlignment="1">
      <alignment horizontal="center" wrapText="1"/>
    </xf>
    <xf numFmtId="2" fontId="23" fillId="0" borderId="0" xfId="42" applyNumberFormat="1" applyFont="1" applyBorder="1"/>
    <xf numFmtId="2" fontId="23" fillId="0" borderId="0" xfId="42" applyNumberFormat="1" applyFont="1" applyFill="1" applyBorder="1" applyAlignment="1">
      <alignment horizontal="center"/>
    </xf>
    <xf numFmtId="4" fontId="23" fillId="0" borderId="0" xfId="42" applyNumberFormat="1" applyFont="1" applyBorder="1" applyAlignment="1">
      <alignment horizontal="center"/>
    </xf>
    <xf numFmtId="4" fontId="23" fillId="0" borderId="0" xfId="42" applyNumberFormat="1" applyFont="1" applyBorder="1" applyAlignment="1">
      <alignment horizontal="right"/>
    </xf>
    <xf numFmtId="4" fontId="24" fillId="0" borderId="0" xfId="42" applyNumberFormat="1" applyFont="1" applyBorder="1" applyAlignment="1">
      <alignment horizontal="right"/>
    </xf>
    <xf numFmtId="0" fontId="22" fillId="34" borderId="20" xfId="42" applyNumberFormat="1" applyFont="1" applyFill="1" applyBorder="1" applyAlignment="1">
      <alignment horizontal="left" vertical="top"/>
    </xf>
    <xf numFmtId="0" fontId="27" fillId="34" borderId="34" xfId="42" applyNumberFormat="1" applyFont="1" applyFill="1" applyBorder="1" applyAlignment="1">
      <alignment vertical="top"/>
    </xf>
    <xf numFmtId="0" fontId="27" fillId="34" borderId="34" xfId="42" applyNumberFormat="1" applyFont="1" applyFill="1" applyBorder="1" applyAlignment="1">
      <alignment horizontal="center" vertical="center"/>
    </xf>
    <xf numFmtId="4" fontId="27" fillId="34" borderId="34" xfId="42" applyNumberFormat="1" applyFont="1" applyFill="1" applyBorder="1" applyAlignment="1">
      <alignment vertical="center"/>
    </xf>
    <xf numFmtId="0" fontId="27" fillId="34" borderId="34" xfId="42" applyNumberFormat="1" applyFont="1" applyFill="1" applyBorder="1" applyAlignment="1">
      <alignment vertical="center"/>
    </xf>
    <xf numFmtId="0" fontId="26" fillId="34" borderId="34" xfId="42" applyNumberFormat="1" applyFont="1" applyFill="1" applyBorder="1" applyAlignment="1">
      <alignment vertical="center"/>
    </xf>
    <xf numFmtId="4" fontId="27" fillId="36" borderId="18" xfId="42" applyNumberFormat="1" applyFont="1" applyFill="1" applyBorder="1" applyAlignment="1">
      <alignment vertical="center"/>
    </xf>
    <xf numFmtId="0" fontId="27" fillId="36" borderId="18" xfId="42" applyNumberFormat="1" applyFont="1" applyFill="1" applyBorder="1" applyAlignment="1">
      <alignment vertical="center"/>
    </xf>
    <xf numFmtId="0" fontId="26" fillId="36" borderId="18" xfId="42" applyNumberFormat="1" applyFont="1" applyFill="1" applyBorder="1" applyAlignment="1">
      <alignment vertical="center"/>
    </xf>
    <xf numFmtId="0" fontId="27" fillId="36" borderId="0" xfId="42" applyNumberFormat="1" applyFont="1" applyFill="1" applyBorder="1" applyAlignment="1">
      <alignment horizontal="center" vertical="center"/>
    </xf>
    <xf numFmtId="0" fontId="27" fillId="34" borderId="27" xfId="42" applyNumberFormat="1" applyFont="1" applyFill="1" applyBorder="1" applyAlignment="1">
      <alignment vertical="top"/>
    </xf>
    <xf numFmtId="0" fontId="27" fillId="34" borderId="27" xfId="42" applyNumberFormat="1" applyFont="1" applyFill="1" applyBorder="1" applyAlignment="1">
      <alignment vertical="center"/>
    </xf>
    <xf numFmtId="0" fontId="26" fillId="34" borderId="27" xfId="42" applyNumberFormat="1" applyFont="1" applyFill="1" applyBorder="1" applyAlignment="1">
      <alignment vertical="center"/>
    </xf>
    <xf numFmtId="0" fontId="27" fillId="34" borderId="26" xfId="42" applyNumberFormat="1" applyFont="1" applyFill="1" applyBorder="1" applyAlignment="1">
      <alignment vertical="center"/>
    </xf>
    <xf numFmtId="0" fontId="22" fillId="0" borderId="12" xfId="42" applyNumberFormat="1" applyFont="1" applyFill="1" applyBorder="1" applyAlignment="1">
      <alignment vertical="center"/>
    </xf>
    <xf numFmtId="0" fontId="27" fillId="0" borderId="27" xfId="42" applyNumberFormat="1" applyFont="1" applyFill="1" applyBorder="1" applyAlignment="1">
      <alignment vertical="top"/>
    </xf>
    <xf numFmtId="0" fontId="27" fillId="0" borderId="27" xfId="42" applyNumberFormat="1" applyFont="1" applyFill="1" applyBorder="1" applyAlignment="1">
      <alignment vertical="center"/>
    </xf>
    <xf numFmtId="0" fontId="26" fillId="0" borderId="27" xfId="42" applyNumberFormat="1" applyFont="1" applyFill="1" applyBorder="1" applyAlignment="1">
      <alignment vertical="center"/>
    </xf>
    <xf numFmtId="0" fontId="27" fillId="0" borderId="26" xfId="42" applyNumberFormat="1" applyFont="1" applyFill="1" applyBorder="1" applyAlignment="1">
      <alignment vertical="center"/>
    </xf>
    <xf numFmtId="0" fontId="22" fillId="0" borderId="13" xfId="42" applyFont="1" applyFill="1" applyBorder="1" applyAlignment="1">
      <alignment vertical="top" wrapText="1"/>
    </xf>
    <xf numFmtId="49" fontId="23" fillId="0" borderId="38" xfId="42" applyNumberFormat="1" applyFont="1" applyFill="1" applyBorder="1" applyAlignment="1">
      <alignment horizontal="center" vertical="center" wrapText="1"/>
    </xf>
    <xf numFmtId="49" fontId="24" fillId="0" borderId="38" xfId="42" applyNumberFormat="1" applyFont="1" applyFill="1" applyBorder="1" applyAlignment="1">
      <alignment horizontal="center" vertical="center" wrapText="1"/>
    </xf>
    <xf numFmtId="4" fontId="23" fillId="0" borderId="38" xfId="42" applyNumberFormat="1" applyFont="1" applyFill="1" applyBorder="1" applyAlignment="1">
      <alignment horizontal="right" vertical="center" wrapText="1"/>
    </xf>
    <xf numFmtId="0" fontId="23" fillId="0" borderId="38" xfId="42" applyFont="1" applyFill="1" applyBorder="1" applyAlignment="1">
      <alignment horizontal="left" vertical="top" wrapText="1"/>
    </xf>
    <xf numFmtId="0" fontId="22" fillId="35" borderId="38" xfId="42" applyNumberFormat="1" applyFont="1" applyFill="1" applyBorder="1" applyAlignment="1">
      <alignment vertical="top"/>
    </xf>
    <xf numFmtId="0" fontId="24" fillId="35" borderId="38" xfId="42" applyNumberFormat="1" applyFont="1" applyFill="1" applyBorder="1" applyAlignment="1">
      <alignment horizontal="center" vertical="center" wrapText="1"/>
    </xf>
    <xf numFmtId="4" fontId="23" fillId="35" borderId="38" xfId="42" applyNumberFormat="1" applyFont="1" applyFill="1" applyBorder="1" applyAlignment="1">
      <alignment horizontal="center" vertical="center" wrapText="1"/>
    </xf>
    <xf numFmtId="0" fontId="23" fillId="35" borderId="38" xfId="42" applyNumberFormat="1" applyFont="1" applyFill="1" applyBorder="1" applyAlignment="1">
      <alignment horizontal="left" vertical="top" wrapText="1"/>
    </xf>
    <xf numFmtId="0" fontId="22" fillId="36" borderId="20" xfId="42" applyNumberFormat="1" applyFont="1" applyFill="1" applyBorder="1" applyAlignment="1">
      <alignment horizontal="left" vertical="center"/>
    </xf>
    <xf numFmtId="0" fontId="27" fillId="34" borderId="27" xfId="42" applyNumberFormat="1" applyFont="1" applyFill="1" applyBorder="1" applyAlignment="1">
      <alignment horizontal="center" vertical="center"/>
    </xf>
    <xf numFmtId="4" fontId="23" fillId="35" borderId="38" xfId="42" applyNumberFormat="1" applyFont="1" applyFill="1" applyBorder="1" applyAlignment="1">
      <alignment horizontal="right" vertical="center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" fontId="23" fillId="0" borderId="13" xfId="42" applyNumberFormat="1" applyFont="1" applyFill="1" applyBorder="1" applyAlignment="1">
      <alignment horizontal="right" vertical="center" wrapText="1"/>
    </xf>
    <xf numFmtId="4" fontId="22" fillId="34" borderId="27" xfId="42" applyNumberFormat="1" applyFont="1" applyFill="1" applyBorder="1" applyAlignment="1">
      <alignment horizontal="right" vertical="center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35" borderId="13" xfId="42" applyFont="1" applyFill="1" applyBorder="1" applyAlignment="1">
      <alignment horizontal="left" vertical="top" wrapText="1"/>
    </xf>
    <xf numFmtId="49" fontId="23" fillId="35" borderId="13" xfId="42" applyNumberFormat="1" applyFont="1" applyFill="1" applyBorder="1" applyAlignment="1">
      <alignment horizontal="center" vertical="center" wrapText="1"/>
    </xf>
    <xf numFmtId="4" fontId="23" fillId="35" borderId="13" xfId="42" applyNumberFormat="1" applyFont="1" applyFill="1" applyBorder="1" applyAlignment="1">
      <alignment horizontal="right" vertical="center" wrapText="1"/>
    </xf>
    <xf numFmtId="49" fontId="24" fillId="35" borderId="13" xfId="42" applyNumberFormat="1" applyFont="1" applyFill="1" applyBorder="1" applyAlignment="1">
      <alignment horizontal="center" vertical="center" wrapText="1"/>
    </xf>
    <xf numFmtId="0" fontId="22" fillId="35" borderId="13" xfId="42" applyFont="1" applyFill="1" applyBorder="1" applyAlignment="1">
      <alignment horizontal="left" vertical="top" wrapText="1"/>
    </xf>
    <xf numFmtId="0" fontId="27" fillId="34" borderId="27" xfId="42" applyNumberFormat="1" applyFont="1" applyFill="1" applyBorder="1" applyAlignment="1">
      <alignment horizontal="center" vertical="center"/>
    </xf>
    <xf numFmtId="0" fontId="23" fillId="0" borderId="13" xfId="42" applyFont="1" applyFill="1" applyBorder="1" applyAlignment="1">
      <alignment horizontal="left" vertical="top" wrapText="1"/>
    </xf>
    <xf numFmtId="0" fontId="24" fillId="0" borderId="13" xfId="42" applyFont="1" applyFill="1" applyBorder="1" applyAlignment="1">
      <alignment horizontal="center" vertical="center" wrapText="1"/>
    </xf>
    <xf numFmtId="0" fontId="22" fillId="36" borderId="39" xfId="42" applyNumberFormat="1" applyFont="1" applyFill="1" applyBorder="1" applyAlignment="1">
      <alignment vertical="center"/>
    </xf>
    <xf numFmtId="0" fontId="27" fillId="36" borderId="40" xfId="42" applyNumberFormat="1" applyFont="1" applyFill="1" applyBorder="1" applyAlignment="1">
      <alignment vertical="top"/>
    </xf>
    <xf numFmtId="0" fontId="27" fillId="36" borderId="40" xfId="42" applyNumberFormat="1" applyFont="1" applyFill="1" applyBorder="1" applyAlignment="1">
      <alignment horizontal="center" vertical="center"/>
    </xf>
    <xf numFmtId="4" fontId="22" fillId="36" borderId="40" xfId="42" applyNumberFormat="1" applyFont="1" applyFill="1" applyBorder="1" applyAlignment="1">
      <alignment horizontal="right" vertical="center"/>
    </xf>
    <xf numFmtId="0" fontId="27" fillId="36" borderId="40" xfId="42" applyNumberFormat="1" applyFont="1" applyFill="1" applyBorder="1" applyAlignment="1">
      <alignment vertical="center"/>
    </xf>
    <xf numFmtId="0" fontId="26" fillId="36" borderId="40" xfId="42" applyNumberFormat="1" applyFont="1" applyFill="1" applyBorder="1" applyAlignment="1">
      <alignment vertical="center"/>
    </xf>
    <xf numFmtId="0" fontId="22" fillId="36" borderId="41" xfId="42" applyNumberFormat="1" applyFont="1" applyFill="1" applyBorder="1" applyAlignment="1">
      <alignment vertical="center"/>
    </xf>
    <xf numFmtId="0" fontId="27" fillId="36" borderId="18" xfId="42" applyNumberFormat="1" applyFont="1" applyFill="1" applyBorder="1" applyAlignment="1">
      <alignment vertical="top"/>
    </xf>
    <xf numFmtId="0" fontId="28" fillId="36" borderId="18" xfId="42" applyNumberFormat="1" applyFont="1" applyFill="1" applyBorder="1" applyAlignment="1">
      <alignment horizontal="center" vertical="center"/>
    </xf>
    <xf numFmtId="0" fontId="27" fillId="36" borderId="0" xfId="42" applyNumberFormat="1" applyFont="1" applyFill="1" applyBorder="1" applyAlignment="1">
      <alignment horizontal="left" vertical="top"/>
    </xf>
    <xf numFmtId="4" fontId="27" fillId="36" borderId="0" xfId="42" applyNumberFormat="1" applyFont="1" applyFill="1" applyBorder="1" applyAlignment="1">
      <alignment horizontal="right" vertical="center"/>
    </xf>
    <xf numFmtId="0" fontId="27" fillId="36" borderId="0" xfId="42" applyNumberFormat="1" applyFont="1" applyFill="1" applyBorder="1" applyAlignment="1">
      <alignment horizontal="left" vertical="center"/>
    </xf>
    <xf numFmtId="0" fontId="26" fillId="36" borderId="0" xfId="42" applyNumberFormat="1" applyFont="1" applyFill="1" applyBorder="1" applyAlignment="1">
      <alignment horizontal="left" vertical="center"/>
    </xf>
    <xf numFmtId="49" fontId="22" fillId="0" borderId="14" xfId="42" applyNumberFormat="1" applyFont="1" applyFill="1" applyBorder="1" applyAlignment="1">
      <alignment horizontal="left" vertical="top" wrapText="1"/>
    </xf>
    <xf numFmtId="49" fontId="23" fillId="0" borderId="0" xfId="42" applyNumberFormat="1" applyFont="1" applyFill="1" applyBorder="1" applyAlignment="1">
      <alignment horizontal="left" vertical="top" wrapText="1"/>
    </xf>
    <xf numFmtId="0" fontId="23" fillId="0" borderId="0" xfId="42" applyNumberFormat="1" applyFont="1" applyFill="1" applyBorder="1" applyAlignment="1">
      <alignment horizontal="center" vertical="center" wrapText="1"/>
    </xf>
    <xf numFmtId="4" fontId="23" fillId="0" borderId="0" xfId="42" applyNumberFormat="1" applyFont="1" applyFill="1" applyBorder="1" applyAlignment="1">
      <alignment horizontal="right" vertical="center" wrapText="1"/>
    </xf>
    <xf numFmtId="49" fontId="23" fillId="0" borderId="0" xfId="42" applyNumberFormat="1" applyFont="1" applyFill="1" applyBorder="1" applyAlignment="1">
      <alignment horizontal="center" vertical="center" wrapText="1"/>
    </xf>
    <xf numFmtId="49" fontId="24" fillId="0" borderId="0" xfId="42" applyNumberFormat="1" applyFont="1" applyFill="1" applyBorder="1" applyAlignment="1">
      <alignment horizontal="center" vertical="center" wrapText="1"/>
    </xf>
    <xf numFmtId="49" fontId="23" fillId="0" borderId="19" xfId="42" applyNumberFormat="1" applyFont="1" applyFill="1" applyBorder="1" applyAlignment="1">
      <alignment horizontal="center" vertical="center" wrapText="1"/>
    </xf>
    <xf numFmtId="49" fontId="19" fillId="35" borderId="13" xfId="42" applyNumberFormat="1" applyFont="1" applyFill="1" applyBorder="1" applyAlignment="1">
      <alignment horizontal="center" vertical="center" wrapText="1"/>
    </xf>
    <xf numFmtId="0" fontId="23" fillId="35" borderId="38" xfId="42" applyFont="1" applyFill="1" applyBorder="1" applyAlignment="1">
      <alignment horizontal="left" vertical="top" wrapText="1"/>
    </xf>
    <xf numFmtId="0" fontId="23" fillId="35" borderId="38" xfId="42" applyNumberFormat="1" applyFont="1" applyFill="1" applyBorder="1" applyAlignment="1">
      <alignment horizontal="center" vertical="center" wrapText="1"/>
    </xf>
    <xf numFmtId="49" fontId="23" fillId="35" borderId="38" xfId="42" applyNumberFormat="1" applyFont="1" applyFill="1" applyBorder="1" applyAlignment="1">
      <alignment horizontal="center" vertical="center" wrapText="1"/>
    </xf>
    <xf numFmtId="0" fontId="30" fillId="35" borderId="38" xfId="42" applyFont="1" applyFill="1" applyBorder="1" applyAlignment="1">
      <alignment horizontal="left" vertical="top" wrapText="1"/>
    </xf>
    <xf numFmtId="49" fontId="31" fillId="0" borderId="13" xfId="42" applyNumberFormat="1" applyFont="1" applyFill="1" applyBorder="1" applyAlignment="1">
      <alignment horizontal="center" vertical="center" wrapText="1"/>
    </xf>
    <xf numFmtId="49" fontId="21" fillId="0" borderId="38" xfId="42" applyNumberFormat="1" applyFont="1" applyFill="1" applyBorder="1" applyAlignment="1">
      <alignment horizontal="center" vertical="center" wrapText="1"/>
    </xf>
    <xf numFmtId="0" fontId="22" fillId="36" borderId="40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1" fillId="35" borderId="38" xfId="42" applyFont="1" applyFill="1" applyBorder="1" applyAlignment="1">
      <alignment horizontal="left" vertical="top" wrapText="1"/>
    </xf>
    <xf numFmtId="4" fontId="21" fillId="35" borderId="38" xfId="42" applyNumberFormat="1" applyFont="1" applyFill="1" applyBorder="1" applyAlignment="1">
      <alignment horizontal="right" vertical="center" wrapText="1"/>
    </xf>
    <xf numFmtId="0" fontId="21" fillId="0" borderId="38" xfId="42" applyNumberFormat="1" applyFont="1" applyFill="1" applyBorder="1" applyAlignment="1">
      <alignment horizontal="center" vertical="center" wrapText="1"/>
    </xf>
    <xf numFmtId="49" fontId="21" fillId="35" borderId="38" xfId="42" applyNumberFormat="1" applyFont="1" applyFill="1" applyBorder="1" applyAlignment="1">
      <alignment horizontal="center" vertical="center" wrapText="1"/>
    </xf>
    <xf numFmtId="49" fontId="32" fillId="0" borderId="38" xfId="42" applyNumberFormat="1" applyFont="1" applyFill="1" applyBorder="1" applyAlignment="1">
      <alignment horizontal="center" vertical="center" wrapText="1"/>
    </xf>
    <xf numFmtId="0" fontId="23" fillId="0" borderId="38" xfId="42" applyNumberFormat="1" applyFont="1" applyFill="1" applyBorder="1" applyAlignment="1">
      <alignment horizontal="center" vertical="center" wrapText="1"/>
    </xf>
    <xf numFmtId="0" fontId="30" fillId="0" borderId="38" xfId="42" applyFont="1" applyFill="1" applyBorder="1" applyAlignment="1">
      <alignment horizontal="left" vertical="top" wrapText="1"/>
    </xf>
    <xf numFmtId="4" fontId="31" fillId="0" borderId="13" xfId="42" applyNumberFormat="1" applyFont="1" applyFill="1" applyBorder="1" applyAlignment="1">
      <alignment horizontal="right" vertical="center" wrapText="1"/>
    </xf>
    <xf numFmtId="4" fontId="21" fillId="0" borderId="38" xfId="42" applyNumberFormat="1" applyFont="1" applyFill="1" applyBorder="1" applyAlignment="1">
      <alignment horizontal="right" vertical="center" wrapText="1"/>
    </xf>
    <xf numFmtId="0" fontId="21" fillId="0" borderId="38" xfId="42" applyFont="1" applyFill="1" applyBorder="1" applyAlignment="1">
      <alignment horizontal="left" vertical="top" wrapText="1"/>
    </xf>
    <xf numFmtId="0" fontId="22" fillId="0" borderId="40" xfId="42" applyNumberFormat="1" applyFont="1" applyFill="1" applyBorder="1" applyAlignment="1">
      <alignment horizontal="left" vertical="center"/>
    </xf>
    <xf numFmtId="0" fontId="22" fillId="0" borderId="37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top"/>
    </xf>
    <xf numFmtId="0" fontId="22" fillId="36" borderId="40" xfId="42" applyNumberFormat="1" applyFont="1" applyFill="1" applyBorder="1" applyAlignment="1">
      <alignment horizontal="center" vertical="center"/>
    </xf>
    <xf numFmtId="0" fontId="26" fillId="36" borderId="40" xfId="42" applyNumberFormat="1" applyFont="1" applyFill="1" applyBorder="1" applyAlignment="1">
      <alignment horizontal="left" vertical="center"/>
    </xf>
    <xf numFmtId="0" fontId="22" fillId="0" borderId="39" xfId="42" applyNumberFormat="1" applyFont="1" applyFill="1" applyBorder="1" applyAlignment="1">
      <alignment vertical="center"/>
    </xf>
    <xf numFmtId="0" fontId="22" fillId="0" borderId="40" xfId="42" applyNumberFormat="1" applyFont="1" applyFill="1" applyBorder="1" applyAlignment="1">
      <alignment horizontal="left" vertical="top"/>
    </xf>
    <xf numFmtId="0" fontId="22" fillId="0" borderId="40" xfId="42" applyNumberFormat="1" applyFont="1" applyFill="1" applyBorder="1" applyAlignment="1">
      <alignment horizontal="center" vertical="center"/>
    </xf>
    <xf numFmtId="4" fontId="22" fillId="0" borderId="40" xfId="42" applyNumberFormat="1" applyFont="1" applyFill="1" applyBorder="1" applyAlignment="1">
      <alignment horizontal="right" vertical="center"/>
    </xf>
    <xf numFmtId="0" fontId="26" fillId="0" borderId="40" xfId="42" applyNumberFormat="1" applyFont="1" applyFill="1" applyBorder="1" applyAlignment="1">
      <alignment horizontal="left" vertical="center"/>
    </xf>
    <xf numFmtId="0" fontId="21" fillId="0" borderId="38" xfId="42" applyNumberFormat="1" applyFont="1" applyFill="1" applyBorder="1" applyAlignment="1">
      <alignment horizontal="left" vertical="top" wrapText="1"/>
    </xf>
    <xf numFmtId="4" fontId="21" fillId="0" borderId="38" xfId="42" applyNumberFormat="1" applyFont="1" applyFill="1" applyBorder="1" applyAlignment="1">
      <alignment horizontal="right" vertical="center"/>
    </xf>
    <xf numFmtId="0" fontId="21" fillId="0" borderId="38" xfId="42" applyNumberFormat="1" applyFont="1" applyFill="1" applyBorder="1" applyAlignment="1">
      <alignment horizontal="center" vertical="center"/>
    </xf>
    <xf numFmtId="49" fontId="32" fillId="0" borderId="13" xfId="42" applyNumberFormat="1" applyFont="1" applyFill="1" applyBorder="1" applyAlignment="1">
      <alignment horizontal="center" vertical="center" wrapText="1"/>
    </xf>
    <xf numFmtId="0" fontId="32" fillId="0" borderId="13" xfId="42" applyFont="1" applyFill="1" applyBorder="1" applyAlignment="1">
      <alignment horizontal="center" vertical="center" wrapText="1"/>
    </xf>
    <xf numFmtId="49" fontId="21" fillId="0" borderId="13" xfId="42" applyNumberFormat="1" applyFont="1" applyFill="1" applyBorder="1" applyAlignment="1">
      <alignment horizontal="center" vertical="center" wrapText="1"/>
    </xf>
    <xf numFmtId="49" fontId="21" fillId="35" borderId="13" xfId="42" applyNumberFormat="1" applyFont="1" applyFill="1" applyBorder="1" applyAlignment="1">
      <alignment horizontal="center" vertical="center" wrapText="1"/>
    </xf>
    <xf numFmtId="49" fontId="32" fillId="35" borderId="13" xfId="42" applyNumberFormat="1" applyFont="1" applyFill="1" applyBorder="1" applyAlignment="1">
      <alignment horizontal="center" vertical="center" wrapText="1"/>
    </xf>
    <xf numFmtId="0" fontId="22" fillId="0" borderId="42" xfId="42" applyFont="1" applyFill="1" applyBorder="1" applyAlignment="1">
      <alignment horizontal="left" vertical="top" wrapText="1"/>
    </xf>
    <xf numFmtId="0" fontId="23" fillId="0" borderId="19" xfId="42" applyFont="1" applyFill="1" applyBorder="1" applyAlignment="1">
      <alignment horizontal="left" vertical="top" wrapText="1"/>
    </xf>
    <xf numFmtId="4" fontId="23" fillId="0" borderId="43" xfId="42" applyNumberFormat="1" applyFont="1" applyFill="1" applyBorder="1" applyAlignment="1">
      <alignment horizontal="right" vertical="center" wrapText="1"/>
    </xf>
    <xf numFmtId="49" fontId="23" fillId="0" borderId="43" xfId="42" applyNumberFormat="1" applyFont="1" applyFill="1" applyBorder="1" applyAlignment="1">
      <alignment horizontal="center" vertical="center" wrapText="1"/>
    </xf>
    <xf numFmtId="49" fontId="23" fillId="0" borderId="42" xfId="42" applyNumberFormat="1" applyFont="1" applyFill="1" applyBorder="1" applyAlignment="1">
      <alignment horizontal="center" vertical="center" wrapText="1"/>
    </xf>
    <xf numFmtId="49" fontId="23" fillId="0" borderId="14" xfId="42" applyNumberFormat="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center" vertical="center" wrapText="1"/>
    </xf>
    <xf numFmtId="49" fontId="24" fillId="35" borderId="38" xfId="42" applyNumberFormat="1" applyFont="1" applyFill="1" applyBorder="1" applyAlignment="1">
      <alignment horizontal="center" vertical="center" wrapText="1"/>
    </xf>
    <xf numFmtId="0" fontId="31" fillId="35" borderId="13" xfId="42" applyFont="1" applyFill="1" applyBorder="1" applyAlignment="1">
      <alignment horizontal="left" vertical="top" wrapText="1"/>
    </xf>
    <xf numFmtId="4" fontId="31" fillId="35" borderId="13" xfId="42" applyNumberFormat="1" applyFont="1" applyFill="1" applyBorder="1" applyAlignment="1">
      <alignment horizontal="right" vertical="center" wrapText="1"/>
    </xf>
    <xf numFmtId="49" fontId="31" fillId="35" borderId="13" xfId="42" applyNumberFormat="1" applyFont="1" applyFill="1" applyBorder="1" applyAlignment="1">
      <alignment horizontal="center" vertical="center" wrapText="1"/>
    </xf>
    <xf numFmtId="0" fontId="31" fillId="0" borderId="43" xfId="42" applyNumberFormat="1" applyFont="1" applyFill="1" applyBorder="1" applyAlignment="1">
      <alignment horizontal="center" vertical="center" wrapText="1"/>
    </xf>
    <xf numFmtId="0" fontId="24" fillId="0" borderId="38" xfId="42" applyFont="1" applyFill="1" applyBorder="1" applyAlignment="1">
      <alignment horizontal="center" vertical="center" wrapText="1"/>
    </xf>
    <xf numFmtId="4" fontId="23" fillId="35" borderId="38" xfId="42" applyNumberFormat="1" applyFont="1" applyFill="1" applyBorder="1" applyAlignment="1">
      <alignment horizontal="right" vertical="center" wrapText="1"/>
    </xf>
    <xf numFmtId="0" fontId="21" fillId="35" borderId="38" xfId="42" applyNumberFormat="1" applyFont="1" applyFill="1" applyBorder="1" applyAlignment="1">
      <alignment horizontal="left" vertical="top" wrapText="1"/>
    </xf>
    <xf numFmtId="0" fontId="32" fillId="35" borderId="38" xfId="42" applyNumberFormat="1" applyFont="1" applyFill="1" applyBorder="1" applyAlignment="1">
      <alignment horizontal="center" vertical="center" wrapText="1"/>
    </xf>
    <xf numFmtId="4" fontId="21" fillId="35" borderId="38" xfId="42" applyNumberFormat="1" applyFont="1" applyFill="1" applyBorder="1" applyAlignment="1">
      <alignment horizontal="center" vertical="center" wrapText="1"/>
    </xf>
    <xf numFmtId="0" fontId="22" fillId="35" borderId="38" xfId="42" applyFont="1" applyFill="1" applyBorder="1" applyAlignment="1">
      <alignment horizontal="left" vertical="top" wrapText="1"/>
    </xf>
    <xf numFmtId="0" fontId="31" fillId="0" borderId="13" xfId="42" applyFont="1" applyFill="1" applyBorder="1" applyAlignment="1">
      <alignment horizontal="left" vertical="top" wrapText="1"/>
    </xf>
    <xf numFmtId="0" fontId="33" fillId="0" borderId="13" xfId="42" applyFont="1" applyFill="1" applyBorder="1" applyAlignment="1">
      <alignment horizontal="left" vertical="top" wrapText="1"/>
    </xf>
    <xf numFmtId="0" fontId="31" fillId="0" borderId="13" xfId="42" applyNumberFormat="1" applyFont="1" applyFill="1" applyBorder="1" applyAlignment="1">
      <alignment horizontal="center" vertical="center" wrapText="1"/>
    </xf>
    <xf numFmtId="49" fontId="34" fillId="0" borderId="13" xfId="42" applyNumberFormat="1" applyFont="1" applyFill="1" applyBorder="1" applyAlignment="1">
      <alignment horizontal="center" vertical="center" wrapText="1"/>
    </xf>
    <xf numFmtId="49" fontId="32" fillId="35" borderId="38" xfId="42" applyNumberFormat="1" applyFont="1" applyFill="1" applyBorder="1" applyAlignment="1">
      <alignment horizontal="center" vertical="center" wrapText="1"/>
    </xf>
    <xf numFmtId="0" fontId="22" fillId="36" borderId="39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3" fillId="0" borderId="0" xfId="42" applyNumberFormat="1" applyFont="1" applyBorder="1" applyAlignment="1">
      <alignment horizontal="left" wrapText="1"/>
    </xf>
    <xf numFmtId="0" fontId="27" fillId="34" borderId="27" xfId="42" applyNumberFormat="1" applyFont="1" applyFill="1" applyBorder="1" applyAlignment="1">
      <alignment horizontal="center" vertical="center"/>
    </xf>
    <xf numFmtId="0" fontId="27" fillId="34" borderId="26" xfId="42" applyNumberFormat="1" applyFont="1" applyFill="1" applyBorder="1" applyAlignment="1">
      <alignment horizontal="center" vertical="center"/>
    </xf>
    <xf numFmtId="0" fontId="27" fillId="36" borderId="0" xfId="42" applyNumberFormat="1" applyFont="1" applyFill="1" applyBorder="1" applyAlignment="1">
      <alignment horizontal="center" vertical="center"/>
    </xf>
    <xf numFmtId="0" fontId="27" fillId="36" borderId="19" xfId="42" applyNumberFormat="1" applyFont="1" applyFill="1" applyBorder="1" applyAlignment="1">
      <alignment horizontal="center" vertical="center"/>
    </xf>
    <xf numFmtId="0" fontId="22" fillId="36" borderId="12" xfId="42" applyNumberFormat="1" applyFont="1" applyFill="1" applyBorder="1" applyAlignment="1">
      <alignment horizontal="left" vertical="center"/>
    </xf>
    <xf numFmtId="0" fontId="22" fillId="36" borderId="27" xfId="42" applyNumberFormat="1" applyFont="1" applyFill="1" applyBorder="1" applyAlignment="1">
      <alignment horizontal="left" vertical="center"/>
    </xf>
    <xf numFmtId="0" fontId="22" fillId="36" borderId="26" xfId="42" applyNumberFormat="1" applyFont="1" applyFill="1" applyBorder="1" applyAlignment="1">
      <alignment horizontal="left" vertical="center"/>
    </xf>
    <xf numFmtId="0" fontId="27" fillId="34" borderId="35" xfId="42" applyNumberFormat="1" applyFont="1" applyFill="1" applyBorder="1" applyAlignment="1">
      <alignment vertical="center"/>
    </xf>
    <xf numFmtId="0" fontId="27" fillId="34" borderId="36" xfId="42" applyNumberFormat="1" applyFont="1" applyFill="1" applyBorder="1" applyAlignment="1">
      <alignment vertical="center"/>
    </xf>
    <xf numFmtId="0" fontId="27" fillId="36" borderId="24" xfId="42" applyNumberFormat="1" applyFont="1" applyFill="1" applyBorder="1" applyAlignment="1">
      <alignment vertical="center"/>
    </xf>
    <xf numFmtId="0" fontId="27" fillId="36" borderId="28" xfId="42" applyNumberFormat="1" applyFont="1" applyFill="1" applyBorder="1" applyAlignment="1">
      <alignment vertical="center"/>
    </xf>
    <xf numFmtId="0" fontId="27" fillId="36" borderId="40" xfId="42" applyNumberFormat="1" applyFont="1" applyFill="1" applyBorder="1" applyAlignment="1">
      <alignment vertical="center"/>
    </xf>
    <xf numFmtId="0" fontId="27" fillId="36" borderId="37" xfId="42" applyNumberFormat="1" applyFont="1" applyFill="1" applyBorder="1" applyAlignment="1">
      <alignment vertical="center"/>
    </xf>
    <xf numFmtId="0" fontId="22" fillId="0" borderId="0" xfId="42" applyNumberFormat="1" applyFont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rmal 4 2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0"/>
  <sheetViews>
    <sheetView tabSelected="1" topLeftCell="A2" zoomScale="80" zoomScaleNormal="80" zoomScaleSheetLayoutView="80" workbookViewId="0">
      <selection activeCell="E14" sqref="E14"/>
    </sheetView>
  </sheetViews>
  <sheetFormatPr defaultColWidth="14.42578125" defaultRowHeight="15.75" customHeight="1" x14ac:dyDescent="0.25"/>
  <cols>
    <col min="1" max="1" width="18.140625" style="96" customWidth="1"/>
    <col min="2" max="2" width="60.42578125" style="97" customWidth="1"/>
    <col min="3" max="3" width="13.28515625" style="98" customWidth="1"/>
    <col min="4" max="4" width="19" style="99" customWidth="1"/>
    <col min="5" max="5" width="18.7109375" style="100" bestFit="1" customWidth="1"/>
    <col min="6" max="6" width="17.5703125" style="101" customWidth="1"/>
    <col min="7" max="7" width="10.85546875" style="101" customWidth="1"/>
    <col min="8" max="8" width="13.140625" style="102" customWidth="1"/>
    <col min="9" max="9" width="17.5703125" style="103" customWidth="1"/>
    <col min="10" max="10" width="10.5703125" style="25" customWidth="1"/>
    <col min="11" max="11" width="19" style="25" customWidth="1"/>
    <col min="12" max="16384" width="14.42578125" style="1"/>
  </cols>
  <sheetData>
    <row r="1" spans="1:11" s="12" customFormat="1" ht="6.75" hidden="1" customHeight="1" x14ac:dyDescent="0.25">
      <c r="A1" s="17"/>
      <c r="B1" s="18"/>
      <c r="C1" s="19"/>
      <c r="D1" s="20"/>
      <c r="E1" s="21"/>
      <c r="F1" s="22"/>
      <c r="G1" s="22"/>
      <c r="H1" s="22"/>
      <c r="I1" s="23"/>
      <c r="J1" s="22"/>
      <c r="K1" s="24"/>
    </row>
    <row r="2" spans="1:11" s="11" customFormat="1" ht="50.25" customHeight="1" x14ac:dyDescent="0.25">
      <c r="A2" s="231" t="s">
        <v>493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 ht="29.25" customHeight="1" x14ac:dyDescent="0.25">
      <c r="A3" s="245" t="s">
        <v>354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1" ht="66.75" customHeight="1" x14ac:dyDescent="0.25">
      <c r="A4" s="26" t="s">
        <v>27</v>
      </c>
      <c r="B4" s="26" t="s">
        <v>26</v>
      </c>
      <c r="C4" s="27" t="s">
        <v>25</v>
      </c>
      <c r="D4" s="28" t="s">
        <v>24</v>
      </c>
      <c r="E4" s="28" t="s">
        <v>23</v>
      </c>
      <c r="F4" s="29" t="s">
        <v>22</v>
      </c>
      <c r="G4" s="30" t="s">
        <v>21</v>
      </c>
      <c r="H4" s="30" t="s">
        <v>20</v>
      </c>
      <c r="I4" s="31" t="s">
        <v>19</v>
      </c>
      <c r="J4" s="30" t="s">
        <v>18</v>
      </c>
      <c r="K4" s="32" t="s">
        <v>17</v>
      </c>
    </row>
    <row r="5" spans="1:11" s="10" customFormat="1" ht="15.75" customHeight="1" x14ac:dyDescent="0.25">
      <c r="A5" s="9" t="s">
        <v>16</v>
      </c>
      <c r="B5" s="33">
        <v>2</v>
      </c>
      <c r="C5" s="15">
        <v>3</v>
      </c>
      <c r="D5" s="7">
        <v>4</v>
      </c>
      <c r="E5" s="9">
        <v>5</v>
      </c>
      <c r="F5" s="9">
        <v>6</v>
      </c>
      <c r="G5" s="7">
        <v>7</v>
      </c>
      <c r="H5" s="7">
        <v>8</v>
      </c>
      <c r="I5" s="34">
        <v>9</v>
      </c>
      <c r="J5" s="7">
        <v>10</v>
      </c>
      <c r="K5" s="6">
        <v>11</v>
      </c>
    </row>
    <row r="6" spans="1:11" s="10" customFormat="1" ht="24" customHeight="1" x14ac:dyDescent="0.25">
      <c r="A6" s="35" t="s">
        <v>33</v>
      </c>
      <c r="B6" s="105"/>
      <c r="C6" s="106"/>
      <c r="D6" s="107"/>
      <c r="E6" s="107"/>
      <c r="F6" s="108"/>
      <c r="G6" s="108"/>
      <c r="H6" s="108"/>
      <c r="I6" s="109"/>
      <c r="J6" s="239"/>
      <c r="K6" s="240"/>
    </row>
    <row r="7" spans="1:11" s="10" customFormat="1" ht="24" customHeight="1" x14ac:dyDescent="0.25">
      <c r="A7" s="154" t="s">
        <v>34</v>
      </c>
      <c r="B7" s="155"/>
      <c r="C7" s="156"/>
      <c r="D7" s="110"/>
      <c r="E7" s="110"/>
      <c r="F7" s="111"/>
      <c r="G7" s="111"/>
      <c r="H7" s="111"/>
      <c r="I7" s="112"/>
      <c r="J7" s="241"/>
      <c r="K7" s="242"/>
    </row>
    <row r="8" spans="1:11" s="10" customFormat="1" ht="31.5" customHeight="1" x14ac:dyDescent="0.25">
      <c r="A8" s="123" t="s">
        <v>57</v>
      </c>
      <c r="B8" s="146" t="s">
        <v>348</v>
      </c>
      <c r="C8" s="139">
        <v>71242000</v>
      </c>
      <c r="D8" s="137">
        <v>26000</v>
      </c>
      <c r="E8" s="137">
        <v>32500</v>
      </c>
      <c r="F8" s="136" t="s">
        <v>105</v>
      </c>
      <c r="G8" s="136" t="s">
        <v>102</v>
      </c>
      <c r="H8" s="136" t="s">
        <v>100</v>
      </c>
      <c r="I8" s="13" t="s">
        <v>101</v>
      </c>
      <c r="J8" s="136" t="s">
        <v>97</v>
      </c>
      <c r="K8" s="136" t="s">
        <v>349</v>
      </c>
    </row>
    <row r="9" spans="1:11" s="10" customFormat="1" ht="47.25" x14ac:dyDescent="0.25">
      <c r="A9" s="183" t="s">
        <v>374</v>
      </c>
      <c r="B9" s="186" t="s">
        <v>375</v>
      </c>
      <c r="C9" s="179">
        <v>71242000</v>
      </c>
      <c r="D9" s="185">
        <v>2900</v>
      </c>
      <c r="E9" s="185">
        <v>3625</v>
      </c>
      <c r="F9" s="202" t="s">
        <v>105</v>
      </c>
      <c r="G9" s="202" t="s">
        <v>102</v>
      </c>
      <c r="H9" s="202" t="s">
        <v>100</v>
      </c>
      <c r="I9" s="200" t="s">
        <v>101</v>
      </c>
      <c r="J9" s="202" t="s">
        <v>97</v>
      </c>
      <c r="K9" s="174" t="s">
        <v>376</v>
      </c>
    </row>
    <row r="10" spans="1:11" s="10" customFormat="1" ht="47.25" x14ac:dyDescent="0.25">
      <c r="A10" s="183" t="s">
        <v>377</v>
      </c>
      <c r="B10" s="186" t="s">
        <v>378</v>
      </c>
      <c r="C10" s="179">
        <v>71242000</v>
      </c>
      <c r="D10" s="185">
        <v>4700</v>
      </c>
      <c r="E10" s="185">
        <v>5875</v>
      </c>
      <c r="F10" s="202" t="s">
        <v>105</v>
      </c>
      <c r="G10" s="202" t="s">
        <v>102</v>
      </c>
      <c r="H10" s="202" t="s">
        <v>100</v>
      </c>
      <c r="I10" s="200" t="s">
        <v>101</v>
      </c>
      <c r="J10" s="174" t="s">
        <v>97</v>
      </c>
      <c r="K10" s="174" t="s">
        <v>379</v>
      </c>
    </row>
    <row r="11" spans="1:11" s="10" customFormat="1" ht="47.25" x14ac:dyDescent="0.25">
      <c r="A11" s="183" t="s">
        <v>407</v>
      </c>
      <c r="B11" s="186" t="s">
        <v>410</v>
      </c>
      <c r="C11" s="179">
        <v>71242000</v>
      </c>
      <c r="D11" s="185">
        <v>5000</v>
      </c>
      <c r="E11" s="185">
        <v>6250</v>
      </c>
      <c r="F11" s="202" t="s">
        <v>105</v>
      </c>
      <c r="G11" s="202" t="s">
        <v>102</v>
      </c>
      <c r="H11" s="202" t="s">
        <v>100</v>
      </c>
      <c r="I11" s="200" t="s">
        <v>101</v>
      </c>
      <c r="J11" s="174" t="s">
        <v>137</v>
      </c>
      <c r="K11" s="174" t="s">
        <v>411</v>
      </c>
    </row>
    <row r="12" spans="1:11" s="10" customFormat="1" ht="47.25" x14ac:dyDescent="0.25">
      <c r="A12" s="183" t="s">
        <v>408</v>
      </c>
      <c r="B12" s="186" t="s">
        <v>409</v>
      </c>
      <c r="C12" s="179">
        <v>71242000</v>
      </c>
      <c r="D12" s="185">
        <v>26400</v>
      </c>
      <c r="E12" s="185">
        <v>33000</v>
      </c>
      <c r="F12" s="202" t="s">
        <v>105</v>
      </c>
      <c r="G12" s="202" t="s">
        <v>102</v>
      </c>
      <c r="H12" s="202" t="s">
        <v>100</v>
      </c>
      <c r="I12" s="200" t="s">
        <v>101</v>
      </c>
      <c r="J12" s="174" t="s">
        <v>97</v>
      </c>
      <c r="K12" s="174" t="s">
        <v>167</v>
      </c>
    </row>
    <row r="13" spans="1:11" s="10" customFormat="1" ht="24" customHeight="1" x14ac:dyDescent="0.25">
      <c r="A13" s="148" t="s">
        <v>35</v>
      </c>
      <c r="B13" s="149"/>
      <c r="C13" s="150"/>
      <c r="D13" s="151">
        <f>SUM(D8:D12)</f>
        <v>65000</v>
      </c>
      <c r="E13" s="151">
        <f>SUM(E8:E12)</f>
        <v>81250</v>
      </c>
      <c r="F13" s="152"/>
      <c r="G13" s="152"/>
      <c r="H13" s="152"/>
      <c r="I13" s="153"/>
      <c r="J13" s="243"/>
      <c r="K13" s="244"/>
    </row>
    <row r="14" spans="1:11" s="10" customFormat="1" ht="24" customHeight="1" x14ac:dyDescent="0.25">
      <c r="A14" s="35" t="s">
        <v>36</v>
      </c>
      <c r="B14" s="114"/>
      <c r="C14" s="133"/>
      <c r="D14" s="14">
        <f>SUM(D13)</f>
        <v>65000</v>
      </c>
      <c r="E14" s="14">
        <f>SUM(E13)</f>
        <v>81250</v>
      </c>
      <c r="F14" s="115"/>
      <c r="G14" s="115"/>
      <c r="H14" s="115"/>
      <c r="I14" s="116"/>
      <c r="J14" s="115"/>
      <c r="K14" s="117"/>
    </row>
    <row r="15" spans="1:11" s="10" customFormat="1" ht="17.25" customHeight="1" x14ac:dyDescent="0.25">
      <c r="A15" s="118"/>
      <c r="B15" s="119"/>
      <c r="C15" s="63"/>
      <c r="D15" s="64"/>
      <c r="E15" s="64"/>
      <c r="F15" s="120"/>
      <c r="G15" s="120"/>
      <c r="H15" s="120"/>
      <c r="I15" s="121"/>
      <c r="J15" s="120"/>
      <c r="K15" s="122"/>
    </row>
    <row r="16" spans="1:11" s="3" customFormat="1" ht="24" customHeight="1" x14ac:dyDescent="0.25">
      <c r="A16" s="35" t="s">
        <v>15</v>
      </c>
      <c r="B16" s="36"/>
      <c r="C16" s="133"/>
      <c r="D16" s="14"/>
      <c r="E16" s="14"/>
      <c r="F16" s="37"/>
      <c r="G16" s="37"/>
      <c r="H16" s="37"/>
      <c r="I16" s="38"/>
      <c r="J16" s="232"/>
      <c r="K16" s="233"/>
    </row>
    <row r="17" spans="1:11" s="3" customFormat="1" ht="24" customHeight="1" x14ac:dyDescent="0.25">
      <c r="A17" s="132" t="s">
        <v>14</v>
      </c>
      <c r="B17" s="157"/>
      <c r="C17" s="113"/>
      <c r="D17" s="158"/>
      <c r="E17" s="158"/>
      <c r="F17" s="159"/>
      <c r="G17" s="159"/>
      <c r="H17" s="159"/>
      <c r="I17" s="160"/>
      <c r="J17" s="234"/>
      <c r="K17" s="235"/>
    </row>
    <row r="18" spans="1:11" s="4" customFormat="1" ht="31.5" customHeight="1" x14ac:dyDescent="0.25">
      <c r="A18" s="8" t="s">
        <v>37</v>
      </c>
      <c r="B18" s="146" t="s">
        <v>350</v>
      </c>
      <c r="C18" s="139">
        <v>71320000</v>
      </c>
      <c r="D18" s="184">
        <v>12000</v>
      </c>
      <c r="E18" s="184">
        <v>15000</v>
      </c>
      <c r="F18" s="136" t="s">
        <v>105</v>
      </c>
      <c r="G18" s="136" t="s">
        <v>102</v>
      </c>
      <c r="H18" s="136" t="s">
        <v>100</v>
      </c>
      <c r="I18" s="13" t="s">
        <v>101</v>
      </c>
      <c r="J18" s="136" t="s">
        <v>137</v>
      </c>
      <c r="K18" s="136" t="s">
        <v>142</v>
      </c>
    </row>
    <row r="19" spans="1:11" s="4" customFormat="1" ht="31.5" customHeight="1" x14ac:dyDescent="0.25">
      <c r="A19" s="183" t="s">
        <v>355</v>
      </c>
      <c r="B19" s="127"/>
      <c r="C19" s="182"/>
      <c r="D19" s="185">
        <v>16000</v>
      </c>
      <c r="E19" s="185">
        <v>20000</v>
      </c>
      <c r="F19" s="124"/>
      <c r="G19" s="124"/>
      <c r="H19" s="124"/>
      <c r="I19" s="125"/>
      <c r="J19" s="124"/>
      <c r="K19" s="124"/>
    </row>
    <row r="20" spans="1:11" s="4" customFormat="1" ht="47.25" x14ac:dyDescent="0.25">
      <c r="A20" s="8" t="s">
        <v>38</v>
      </c>
      <c r="B20" s="146" t="s">
        <v>208</v>
      </c>
      <c r="C20" s="139">
        <v>71521000</v>
      </c>
      <c r="D20" s="184">
        <v>4885.5</v>
      </c>
      <c r="E20" s="184">
        <v>6106.88</v>
      </c>
      <c r="F20" s="136" t="s">
        <v>105</v>
      </c>
      <c r="G20" s="136" t="s">
        <v>102</v>
      </c>
      <c r="H20" s="136" t="s">
        <v>100</v>
      </c>
      <c r="I20" s="13" t="s">
        <v>101</v>
      </c>
      <c r="J20" s="173" t="s">
        <v>97</v>
      </c>
      <c r="K20" s="173" t="s">
        <v>143</v>
      </c>
    </row>
    <row r="21" spans="1:11" s="4" customFormat="1" ht="31.5" x14ac:dyDescent="0.25">
      <c r="A21" s="183" t="s">
        <v>355</v>
      </c>
      <c r="B21" s="127"/>
      <c r="C21" s="182"/>
      <c r="D21" s="185">
        <v>5468</v>
      </c>
      <c r="E21" s="185">
        <v>6835</v>
      </c>
      <c r="F21" s="124"/>
      <c r="G21" s="124"/>
      <c r="H21" s="124"/>
      <c r="I21" s="125"/>
      <c r="J21" s="174" t="s">
        <v>137</v>
      </c>
      <c r="K21" s="174" t="s">
        <v>362</v>
      </c>
    </row>
    <row r="22" spans="1:11" s="4" customFormat="1" ht="63" x14ac:dyDescent="0.25">
      <c r="A22" s="224" t="s">
        <v>39</v>
      </c>
      <c r="B22" s="223" t="s">
        <v>455</v>
      </c>
      <c r="C22" s="225">
        <v>71355000</v>
      </c>
      <c r="D22" s="184">
        <v>4000</v>
      </c>
      <c r="E22" s="184">
        <v>5000</v>
      </c>
      <c r="F22" s="173" t="s">
        <v>105</v>
      </c>
      <c r="G22" s="173" t="s">
        <v>102</v>
      </c>
      <c r="H22" s="173" t="s">
        <v>100</v>
      </c>
      <c r="I22" s="226" t="s">
        <v>101</v>
      </c>
      <c r="J22" s="173" t="s">
        <v>97</v>
      </c>
      <c r="K22" s="173" t="s">
        <v>255</v>
      </c>
    </row>
    <row r="23" spans="1:11" s="4" customFormat="1" ht="31.5" customHeight="1" x14ac:dyDescent="0.25">
      <c r="A23" s="8" t="s">
        <v>40</v>
      </c>
      <c r="B23" s="146" t="s">
        <v>141</v>
      </c>
      <c r="C23" s="139">
        <v>71355000</v>
      </c>
      <c r="D23" s="137">
        <v>4000</v>
      </c>
      <c r="E23" s="137">
        <v>5000</v>
      </c>
      <c r="F23" s="136" t="s">
        <v>105</v>
      </c>
      <c r="G23" s="136" t="s">
        <v>102</v>
      </c>
      <c r="H23" s="136" t="s">
        <v>100</v>
      </c>
      <c r="I23" s="13" t="s">
        <v>101</v>
      </c>
      <c r="J23" s="136" t="s">
        <v>185</v>
      </c>
      <c r="K23" s="136" t="s">
        <v>224</v>
      </c>
    </row>
    <row r="24" spans="1:11" s="4" customFormat="1" ht="31.5" customHeight="1" x14ac:dyDescent="0.25">
      <c r="A24" s="8" t="s">
        <v>41</v>
      </c>
      <c r="B24" s="146" t="s">
        <v>256</v>
      </c>
      <c r="C24" s="139">
        <v>45454100</v>
      </c>
      <c r="D24" s="137">
        <f>SUM(D25:D27)</f>
        <v>120000</v>
      </c>
      <c r="E24" s="137">
        <f>SUM(E25:E27)</f>
        <v>150000</v>
      </c>
      <c r="F24" s="136" t="s">
        <v>96</v>
      </c>
      <c r="G24" s="136" t="s">
        <v>123</v>
      </c>
      <c r="H24" s="136" t="s">
        <v>100</v>
      </c>
      <c r="I24" s="13" t="s">
        <v>101</v>
      </c>
      <c r="J24" s="136" t="s">
        <v>97</v>
      </c>
      <c r="K24" s="136" t="s">
        <v>206</v>
      </c>
    </row>
    <row r="25" spans="1:11" s="4" customFormat="1" ht="31.5" customHeight="1" x14ac:dyDescent="0.25">
      <c r="A25" s="8"/>
      <c r="B25" s="146" t="s">
        <v>203</v>
      </c>
      <c r="C25" s="139">
        <v>45454100</v>
      </c>
      <c r="D25" s="137">
        <v>108000</v>
      </c>
      <c r="E25" s="137">
        <v>135000</v>
      </c>
      <c r="F25" s="136"/>
      <c r="G25" s="136"/>
      <c r="H25" s="136"/>
      <c r="I25" s="13"/>
      <c r="J25" s="136"/>
      <c r="K25" s="136"/>
    </row>
    <row r="26" spans="1:11" s="4" customFormat="1" ht="31.5" customHeight="1" x14ac:dyDescent="0.25">
      <c r="A26" s="8"/>
      <c r="B26" s="146" t="s">
        <v>204</v>
      </c>
      <c r="C26" s="139">
        <v>45454100</v>
      </c>
      <c r="D26" s="137">
        <v>6300</v>
      </c>
      <c r="E26" s="137">
        <v>7875</v>
      </c>
      <c r="F26" s="136"/>
      <c r="G26" s="136"/>
      <c r="H26" s="136"/>
      <c r="I26" s="13"/>
      <c r="J26" s="136"/>
      <c r="K26" s="136"/>
    </row>
    <row r="27" spans="1:11" s="4" customFormat="1" ht="31.5" customHeight="1" x14ac:dyDescent="0.25">
      <c r="A27" s="8"/>
      <c r="B27" s="146" t="s">
        <v>205</v>
      </c>
      <c r="C27" s="139">
        <v>79822500</v>
      </c>
      <c r="D27" s="137">
        <v>5700</v>
      </c>
      <c r="E27" s="137">
        <v>7125</v>
      </c>
      <c r="F27" s="136"/>
      <c r="G27" s="136"/>
      <c r="H27" s="136"/>
      <c r="I27" s="13"/>
      <c r="J27" s="136"/>
      <c r="K27" s="136"/>
    </row>
    <row r="28" spans="1:11" s="4" customFormat="1" ht="48" customHeight="1" x14ac:dyDescent="0.25">
      <c r="A28" s="8" t="s">
        <v>42</v>
      </c>
      <c r="B28" s="146" t="s">
        <v>207</v>
      </c>
      <c r="C28" s="139">
        <v>71355000</v>
      </c>
      <c r="D28" s="137">
        <v>5000</v>
      </c>
      <c r="E28" s="137">
        <v>6250</v>
      </c>
      <c r="F28" s="136" t="s">
        <v>105</v>
      </c>
      <c r="G28" s="136" t="s">
        <v>102</v>
      </c>
      <c r="H28" s="136" t="s">
        <v>100</v>
      </c>
      <c r="I28" s="13" t="s">
        <v>101</v>
      </c>
      <c r="J28" s="136" t="s">
        <v>137</v>
      </c>
      <c r="K28" s="136" t="s">
        <v>257</v>
      </c>
    </row>
    <row r="29" spans="1:11" s="4" customFormat="1" ht="48" customHeight="1" x14ac:dyDescent="0.25">
      <c r="A29" s="183" t="s">
        <v>363</v>
      </c>
      <c r="B29" s="186" t="s">
        <v>364</v>
      </c>
      <c r="C29" s="179">
        <v>45233120</v>
      </c>
      <c r="D29" s="185">
        <v>182265.39</v>
      </c>
      <c r="E29" s="185">
        <v>227831.74</v>
      </c>
      <c r="F29" s="174" t="s">
        <v>96</v>
      </c>
      <c r="G29" s="174" t="s">
        <v>102</v>
      </c>
      <c r="H29" s="174" t="s">
        <v>100</v>
      </c>
      <c r="I29" s="181" t="s">
        <v>101</v>
      </c>
      <c r="J29" s="174" t="s">
        <v>97</v>
      </c>
      <c r="K29" s="174" t="s">
        <v>362</v>
      </c>
    </row>
    <row r="30" spans="1:11" s="4" customFormat="1" ht="48" customHeight="1" x14ac:dyDescent="0.25">
      <c r="A30" s="183" t="s">
        <v>456</v>
      </c>
      <c r="B30" s="186" t="s">
        <v>457</v>
      </c>
      <c r="C30" s="179">
        <v>71320000</v>
      </c>
      <c r="D30" s="185">
        <v>70000</v>
      </c>
      <c r="E30" s="185">
        <v>87500</v>
      </c>
      <c r="F30" s="174" t="s">
        <v>96</v>
      </c>
      <c r="G30" s="174" t="s">
        <v>102</v>
      </c>
      <c r="H30" s="174" t="s">
        <v>100</v>
      </c>
      <c r="I30" s="181" t="s">
        <v>101</v>
      </c>
      <c r="J30" s="174" t="s">
        <v>171</v>
      </c>
      <c r="K30" s="174" t="s">
        <v>458</v>
      </c>
    </row>
    <row r="31" spans="1:11" s="3" customFormat="1" ht="24" customHeight="1" x14ac:dyDescent="0.25">
      <c r="A31" s="39" t="s">
        <v>13</v>
      </c>
      <c r="B31" s="40"/>
      <c r="C31" s="41"/>
      <c r="D31" s="42">
        <f>SUM(D19,D21,D23:D24,D28:D30)</f>
        <v>402733.39</v>
      </c>
      <c r="E31" s="42">
        <f>SUM(E19,E21,E23:E24,E28:E30)</f>
        <v>503416.74</v>
      </c>
      <c r="F31" s="43"/>
      <c r="G31" s="43"/>
      <c r="H31" s="43"/>
      <c r="I31" s="44"/>
      <c r="J31" s="43"/>
      <c r="K31" s="45"/>
    </row>
    <row r="32" spans="1:11" s="3" customFormat="1" ht="17.25" customHeight="1" x14ac:dyDescent="0.25">
      <c r="A32" s="161"/>
      <c r="B32" s="162"/>
      <c r="C32" s="163"/>
      <c r="D32" s="164"/>
      <c r="E32" s="164"/>
      <c r="F32" s="165"/>
      <c r="G32" s="165"/>
      <c r="H32" s="165"/>
      <c r="I32" s="166"/>
      <c r="J32" s="165"/>
      <c r="K32" s="167"/>
    </row>
    <row r="33" spans="1:11" s="3" customFormat="1" ht="24" customHeight="1" x14ac:dyDescent="0.25">
      <c r="A33" s="236" t="s">
        <v>12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s="4" customFormat="1" ht="31.5" customHeight="1" x14ac:dyDescent="0.25">
      <c r="A34" s="8" t="s">
        <v>43</v>
      </c>
      <c r="B34" s="146" t="s">
        <v>211</v>
      </c>
      <c r="C34" s="139">
        <v>35621000</v>
      </c>
      <c r="D34" s="137">
        <v>4568</v>
      </c>
      <c r="E34" s="137">
        <v>5710</v>
      </c>
      <c r="F34" s="147" t="s">
        <v>105</v>
      </c>
      <c r="G34" s="136" t="s">
        <v>102</v>
      </c>
      <c r="H34" s="136" t="s">
        <v>100</v>
      </c>
      <c r="I34" s="13" t="s">
        <v>101</v>
      </c>
      <c r="J34" s="136" t="s">
        <v>185</v>
      </c>
      <c r="K34" s="136" t="s">
        <v>215</v>
      </c>
    </row>
    <row r="35" spans="1:11" s="4" customFormat="1" ht="31.5" customHeight="1" x14ac:dyDescent="0.25">
      <c r="A35" s="8" t="s">
        <v>44</v>
      </c>
      <c r="B35" s="146" t="s">
        <v>212</v>
      </c>
      <c r="C35" s="139">
        <v>50800000</v>
      </c>
      <c r="D35" s="137">
        <v>50400</v>
      </c>
      <c r="E35" s="137">
        <v>63000</v>
      </c>
      <c r="F35" s="147" t="s">
        <v>96</v>
      </c>
      <c r="G35" s="136" t="s">
        <v>102</v>
      </c>
      <c r="H35" s="136" t="s">
        <v>100</v>
      </c>
      <c r="I35" s="13" t="s">
        <v>101</v>
      </c>
      <c r="J35" s="136" t="s">
        <v>112</v>
      </c>
      <c r="K35" s="136" t="s">
        <v>110</v>
      </c>
    </row>
    <row r="36" spans="1:11" s="3" customFormat="1" ht="31.5" customHeight="1" x14ac:dyDescent="0.25">
      <c r="A36" s="8" t="s">
        <v>45</v>
      </c>
      <c r="B36" s="146" t="s">
        <v>213</v>
      </c>
      <c r="C36" s="139">
        <v>37535200</v>
      </c>
      <c r="D36" s="137">
        <v>56584</v>
      </c>
      <c r="E36" s="137">
        <v>70730</v>
      </c>
      <c r="F36" s="147" t="s">
        <v>96</v>
      </c>
      <c r="G36" s="136" t="s">
        <v>102</v>
      </c>
      <c r="H36" s="136" t="s">
        <v>100</v>
      </c>
      <c r="I36" s="13" t="s">
        <v>101</v>
      </c>
      <c r="J36" s="136" t="s">
        <v>137</v>
      </c>
      <c r="K36" s="136" t="s">
        <v>216</v>
      </c>
    </row>
    <row r="37" spans="1:11" s="5" customFormat="1" ht="31.5" customHeight="1" x14ac:dyDescent="0.25">
      <c r="A37" s="8" t="s">
        <v>46</v>
      </c>
      <c r="B37" s="146" t="s">
        <v>214</v>
      </c>
      <c r="C37" s="139">
        <v>45222000</v>
      </c>
      <c r="D37" s="137">
        <v>56000</v>
      </c>
      <c r="E37" s="137">
        <v>70000</v>
      </c>
      <c r="F37" s="147" t="s">
        <v>105</v>
      </c>
      <c r="G37" s="136" t="s">
        <v>102</v>
      </c>
      <c r="H37" s="136" t="s">
        <v>100</v>
      </c>
      <c r="I37" s="13" t="s">
        <v>101</v>
      </c>
      <c r="J37" s="136" t="s">
        <v>97</v>
      </c>
      <c r="K37" s="136" t="s">
        <v>217</v>
      </c>
    </row>
    <row r="38" spans="1:11" s="5" customFormat="1" ht="47.25" x14ac:dyDescent="0.25">
      <c r="A38" s="8" t="s">
        <v>47</v>
      </c>
      <c r="B38" s="146" t="s">
        <v>218</v>
      </c>
      <c r="C38" s="139">
        <v>45453000</v>
      </c>
      <c r="D38" s="137">
        <v>50080</v>
      </c>
      <c r="E38" s="137">
        <v>62600</v>
      </c>
      <c r="F38" s="147" t="s">
        <v>105</v>
      </c>
      <c r="G38" s="136" t="s">
        <v>102</v>
      </c>
      <c r="H38" s="136" t="s">
        <v>100</v>
      </c>
      <c r="I38" s="13" t="s">
        <v>101</v>
      </c>
      <c r="J38" s="136" t="s">
        <v>97</v>
      </c>
      <c r="K38" s="136" t="s">
        <v>173</v>
      </c>
    </row>
    <row r="39" spans="1:11" s="5" customFormat="1" ht="31.5" customHeight="1" x14ac:dyDescent="0.25">
      <c r="A39" s="8" t="s">
        <v>48</v>
      </c>
      <c r="B39" s="146" t="s">
        <v>219</v>
      </c>
      <c r="C39" s="139">
        <v>45453000</v>
      </c>
      <c r="D39" s="137">
        <v>20000</v>
      </c>
      <c r="E39" s="137">
        <v>25000</v>
      </c>
      <c r="F39" s="147" t="s">
        <v>105</v>
      </c>
      <c r="G39" s="136" t="s">
        <v>102</v>
      </c>
      <c r="H39" s="136" t="s">
        <v>100</v>
      </c>
      <c r="I39" s="13" t="s">
        <v>101</v>
      </c>
      <c r="J39" s="136" t="s">
        <v>185</v>
      </c>
      <c r="K39" s="136" t="s">
        <v>199</v>
      </c>
    </row>
    <row r="40" spans="1:11" s="5" customFormat="1" ht="31.5" customHeight="1" x14ac:dyDescent="0.25">
      <c r="A40" s="8" t="s">
        <v>49</v>
      </c>
      <c r="B40" s="146" t="s">
        <v>220</v>
      </c>
      <c r="C40" s="139">
        <v>71355000</v>
      </c>
      <c r="D40" s="137">
        <v>5520</v>
      </c>
      <c r="E40" s="137">
        <v>6900</v>
      </c>
      <c r="F40" s="147" t="s">
        <v>105</v>
      </c>
      <c r="G40" s="136" t="s">
        <v>102</v>
      </c>
      <c r="H40" s="136" t="s">
        <v>100</v>
      </c>
      <c r="I40" s="13" t="s">
        <v>101</v>
      </c>
      <c r="J40" s="136" t="s">
        <v>97</v>
      </c>
      <c r="K40" s="136" t="s">
        <v>173</v>
      </c>
    </row>
    <row r="41" spans="1:11" s="5" customFormat="1" ht="31.5" customHeight="1" x14ac:dyDescent="0.25">
      <c r="A41" s="8" t="s">
        <v>50</v>
      </c>
      <c r="B41" s="146" t="s">
        <v>221</v>
      </c>
      <c r="C41" s="139">
        <v>44212321</v>
      </c>
      <c r="D41" s="137">
        <v>7840</v>
      </c>
      <c r="E41" s="137">
        <v>9800</v>
      </c>
      <c r="F41" s="147" t="s">
        <v>105</v>
      </c>
      <c r="G41" s="136" t="s">
        <v>102</v>
      </c>
      <c r="H41" s="136" t="s">
        <v>100</v>
      </c>
      <c r="I41" s="13" t="s">
        <v>101</v>
      </c>
      <c r="J41" s="13" t="s">
        <v>222</v>
      </c>
      <c r="K41" s="13" t="s">
        <v>223</v>
      </c>
    </row>
    <row r="42" spans="1:11" s="135" customFormat="1" ht="31.5" customHeight="1" x14ac:dyDescent="0.25">
      <c r="A42" s="8" t="s">
        <v>209</v>
      </c>
      <c r="B42" s="146" t="s">
        <v>225</v>
      </c>
      <c r="C42" s="139">
        <v>71242000</v>
      </c>
      <c r="D42" s="137">
        <f>SUM(D43:D54)</f>
        <v>75520</v>
      </c>
      <c r="E42" s="137">
        <f>SUM(E43:E54)</f>
        <v>94400</v>
      </c>
      <c r="F42" s="147" t="s">
        <v>96</v>
      </c>
      <c r="G42" s="136" t="s">
        <v>123</v>
      </c>
      <c r="H42" s="136" t="s">
        <v>100</v>
      </c>
      <c r="I42" s="13" t="s">
        <v>101</v>
      </c>
      <c r="J42" s="13" t="s">
        <v>137</v>
      </c>
      <c r="K42" s="13" t="s">
        <v>267</v>
      </c>
    </row>
    <row r="43" spans="1:11" s="135" customFormat="1" ht="47.25" x14ac:dyDescent="0.25">
      <c r="A43" s="8"/>
      <c r="B43" s="146" t="s">
        <v>226</v>
      </c>
      <c r="C43" s="139"/>
      <c r="D43" s="137">
        <v>4000</v>
      </c>
      <c r="E43" s="137">
        <v>5000</v>
      </c>
      <c r="F43" s="147"/>
      <c r="G43" s="136"/>
      <c r="H43" s="136"/>
      <c r="I43" s="13"/>
      <c r="J43" s="13"/>
      <c r="K43" s="13"/>
    </row>
    <row r="44" spans="1:11" s="135" customFormat="1" ht="31.5" customHeight="1" x14ac:dyDescent="0.25">
      <c r="A44" s="8"/>
      <c r="B44" s="146" t="s">
        <v>351</v>
      </c>
      <c r="C44" s="139"/>
      <c r="D44" s="137">
        <v>14000</v>
      </c>
      <c r="E44" s="137">
        <v>17500</v>
      </c>
      <c r="F44" s="147"/>
      <c r="G44" s="136"/>
      <c r="H44" s="136"/>
      <c r="I44" s="13"/>
      <c r="J44" s="13"/>
      <c r="K44" s="13"/>
    </row>
    <row r="45" spans="1:11" s="135" customFormat="1" ht="63.75" customHeight="1" x14ac:dyDescent="0.25">
      <c r="A45" s="8"/>
      <c r="B45" s="146" t="s">
        <v>258</v>
      </c>
      <c r="C45" s="139"/>
      <c r="D45" s="137">
        <v>25520</v>
      </c>
      <c r="E45" s="137">
        <v>31900</v>
      </c>
      <c r="F45" s="147"/>
      <c r="G45" s="136"/>
      <c r="H45" s="136"/>
      <c r="I45" s="13"/>
      <c r="J45" s="13"/>
      <c r="K45" s="13"/>
    </row>
    <row r="46" spans="1:11" s="135" customFormat="1" ht="31.5" customHeight="1" x14ac:dyDescent="0.25">
      <c r="A46" s="8"/>
      <c r="B46" s="146" t="s">
        <v>227</v>
      </c>
      <c r="C46" s="139"/>
      <c r="D46" s="137">
        <v>1600</v>
      </c>
      <c r="E46" s="137">
        <v>2000</v>
      </c>
      <c r="F46" s="147"/>
      <c r="G46" s="136"/>
      <c r="H46" s="136"/>
      <c r="I46" s="13"/>
      <c r="J46" s="13"/>
      <c r="K46" s="13"/>
    </row>
    <row r="47" spans="1:11" s="135" customFormat="1" ht="31.5" x14ac:dyDescent="0.25">
      <c r="A47" s="8"/>
      <c r="B47" s="146" t="s">
        <v>259</v>
      </c>
      <c r="C47" s="139"/>
      <c r="D47" s="137">
        <v>4000</v>
      </c>
      <c r="E47" s="137">
        <v>5000</v>
      </c>
      <c r="F47" s="147"/>
      <c r="G47" s="136"/>
      <c r="H47" s="136"/>
      <c r="I47" s="13"/>
      <c r="J47" s="13"/>
      <c r="K47" s="13"/>
    </row>
    <row r="48" spans="1:11" s="135" customFormat="1" ht="31.5" x14ac:dyDescent="0.25">
      <c r="A48" s="8"/>
      <c r="B48" s="146" t="s">
        <v>260</v>
      </c>
      <c r="C48" s="139"/>
      <c r="D48" s="137">
        <v>4000</v>
      </c>
      <c r="E48" s="137">
        <v>5000</v>
      </c>
      <c r="F48" s="147"/>
      <c r="G48" s="136"/>
      <c r="H48" s="136"/>
      <c r="I48" s="13"/>
      <c r="J48" s="13"/>
      <c r="K48" s="13"/>
    </row>
    <row r="49" spans="1:11" s="135" customFormat="1" ht="31.5" x14ac:dyDescent="0.25">
      <c r="A49" s="8"/>
      <c r="B49" s="146" t="s">
        <v>261</v>
      </c>
      <c r="C49" s="139"/>
      <c r="D49" s="137">
        <v>4000</v>
      </c>
      <c r="E49" s="137">
        <v>5000</v>
      </c>
      <c r="F49" s="147"/>
      <c r="G49" s="136"/>
      <c r="H49" s="136"/>
      <c r="I49" s="13"/>
      <c r="J49" s="13"/>
      <c r="K49" s="13"/>
    </row>
    <row r="50" spans="1:11" s="135" customFormat="1" ht="47.25" x14ac:dyDescent="0.25">
      <c r="A50" s="8"/>
      <c r="B50" s="146" t="s">
        <v>262</v>
      </c>
      <c r="C50" s="139"/>
      <c r="D50" s="137">
        <v>4000</v>
      </c>
      <c r="E50" s="137">
        <v>5000</v>
      </c>
      <c r="F50" s="147"/>
      <c r="G50" s="136"/>
      <c r="H50" s="136"/>
      <c r="I50" s="13"/>
      <c r="J50" s="13"/>
      <c r="K50" s="13"/>
    </row>
    <row r="51" spans="1:11" s="135" customFormat="1" ht="45.75" customHeight="1" x14ac:dyDescent="0.25">
      <c r="A51" s="8"/>
      <c r="B51" s="146" t="s">
        <v>263</v>
      </c>
      <c r="C51" s="139"/>
      <c r="D51" s="137">
        <v>4000</v>
      </c>
      <c r="E51" s="137">
        <v>5000</v>
      </c>
      <c r="F51" s="147"/>
      <c r="G51" s="136"/>
      <c r="H51" s="136"/>
      <c r="I51" s="13"/>
      <c r="J51" s="13"/>
      <c r="K51" s="13"/>
    </row>
    <row r="52" spans="1:11" s="135" customFormat="1" ht="47.25" x14ac:dyDescent="0.25">
      <c r="A52" s="8"/>
      <c r="B52" s="146" t="s">
        <v>264</v>
      </c>
      <c r="C52" s="139"/>
      <c r="D52" s="137">
        <v>4000</v>
      </c>
      <c r="E52" s="137">
        <v>5000</v>
      </c>
      <c r="F52" s="147"/>
      <c r="G52" s="136"/>
      <c r="H52" s="136"/>
      <c r="I52" s="13"/>
      <c r="J52" s="13"/>
      <c r="K52" s="13"/>
    </row>
    <row r="53" spans="1:11" s="135" customFormat="1" ht="31.5" x14ac:dyDescent="0.25">
      <c r="A53" s="8"/>
      <c r="B53" s="146" t="s">
        <v>265</v>
      </c>
      <c r="C53" s="139"/>
      <c r="D53" s="137">
        <v>2400</v>
      </c>
      <c r="E53" s="137">
        <v>3000</v>
      </c>
      <c r="F53" s="147"/>
      <c r="G53" s="136"/>
      <c r="H53" s="136"/>
      <c r="I53" s="13"/>
      <c r="J53" s="13"/>
      <c r="K53" s="13"/>
    </row>
    <row r="54" spans="1:11" s="135" customFormat="1" ht="47.25" x14ac:dyDescent="0.25">
      <c r="A54" s="8"/>
      <c r="B54" s="146" t="s">
        <v>266</v>
      </c>
      <c r="C54" s="139"/>
      <c r="D54" s="137">
        <v>4000</v>
      </c>
      <c r="E54" s="137">
        <v>5000</v>
      </c>
      <c r="F54" s="147"/>
      <c r="G54" s="136"/>
      <c r="H54" s="136"/>
      <c r="I54" s="13"/>
      <c r="J54" s="13"/>
      <c r="K54" s="13"/>
    </row>
    <row r="55" spans="1:11" s="135" customFormat="1" ht="31.5" customHeight="1" x14ac:dyDescent="0.25">
      <c r="A55" s="8" t="s">
        <v>210</v>
      </c>
      <c r="B55" s="146" t="s">
        <v>228</v>
      </c>
      <c r="C55" s="139">
        <v>45211360</v>
      </c>
      <c r="D55" s="137">
        <v>255018.4</v>
      </c>
      <c r="E55" s="137">
        <v>318773</v>
      </c>
      <c r="F55" s="147" t="s">
        <v>96</v>
      </c>
      <c r="G55" s="136" t="s">
        <v>102</v>
      </c>
      <c r="H55" s="136" t="s">
        <v>100</v>
      </c>
      <c r="I55" s="13" t="s">
        <v>101</v>
      </c>
      <c r="J55" s="13" t="s">
        <v>109</v>
      </c>
      <c r="K55" s="13" t="s">
        <v>110</v>
      </c>
    </row>
    <row r="56" spans="1:11" s="135" customFormat="1" ht="31.5" customHeight="1" x14ac:dyDescent="0.25">
      <c r="A56" s="8" t="s">
        <v>231</v>
      </c>
      <c r="B56" s="146" t="s">
        <v>238</v>
      </c>
      <c r="C56" s="139">
        <v>44212321</v>
      </c>
      <c r="D56" s="137">
        <v>11200</v>
      </c>
      <c r="E56" s="137">
        <v>14000</v>
      </c>
      <c r="F56" s="147" t="s">
        <v>105</v>
      </c>
      <c r="G56" s="136" t="s">
        <v>102</v>
      </c>
      <c r="H56" s="136" t="s">
        <v>100</v>
      </c>
      <c r="I56" s="13" t="s">
        <v>101</v>
      </c>
      <c r="J56" s="13" t="s">
        <v>137</v>
      </c>
      <c r="K56" s="13" t="s">
        <v>245</v>
      </c>
    </row>
    <row r="57" spans="1:11" s="135" customFormat="1" ht="31.5" customHeight="1" x14ac:dyDescent="0.25">
      <c r="A57" s="8" t="s">
        <v>232</v>
      </c>
      <c r="B57" s="146" t="s">
        <v>239</v>
      </c>
      <c r="C57" s="139">
        <v>45244000</v>
      </c>
      <c r="D57" s="137">
        <v>38400</v>
      </c>
      <c r="E57" s="137">
        <v>48000</v>
      </c>
      <c r="F57" s="147" t="s">
        <v>105</v>
      </c>
      <c r="G57" s="136" t="s">
        <v>102</v>
      </c>
      <c r="H57" s="136" t="s">
        <v>100</v>
      </c>
      <c r="I57" s="13" t="s">
        <v>101</v>
      </c>
      <c r="J57" s="13" t="s">
        <v>137</v>
      </c>
      <c r="K57" s="13" t="s">
        <v>217</v>
      </c>
    </row>
    <row r="58" spans="1:11" s="135" customFormat="1" ht="31.5" customHeight="1" x14ac:dyDescent="0.25">
      <c r="A58" s="8" t="s">
        <v>233</v>
      </c>
      <c r="B58" s="146" t="s">
        <v>240</v>
      </c>
      <c r="C58" s="139">
        <v>71242000</v>
      </c>
      <c r="D58" s="137">
        <v>6400</v>
      </c>
      <c r="E58" s="137">
        <v>8000</v>
      </c>
      <c r="F58" s="147" t="s">
        <v>105</v>
      </c>
      <c r="G58" s="136" t="s">
        <v>102</v>
      </c>
      <c r="H58" s="136" t="s">
        <v>100</v>
      </c>
      <c r="I58" s="13" t="s">
        <v>101</v>
      </c>
      <c r="J58" s="13" t="s">
        <v>246</v>
      </c>
      <c r="K58" s="13" t="s">
        <v>247</v>
      </c>
    </row>
    <row r="59" spans="1:11" s="135" customFormat="1" ht="31.5" customHeight="1" x14ac:dyDescent="0.25">
      <c r="A59" s="8" t="s">
        <v>234</v>
      </c>
      <c r="B59" s="146" t="s">
        <v>241</v>
      </c>
      <c r="C59" s="139">
        <v>39290000</v>
      </c>
      <c r="D59" s="137">
        <v>6950</v>
      </c>
      <c r="E59" s="137">
        <v>8687.5</v>
      </c>
      <c r="F59" s="147" t="s">
        <v>105</v>
      </c>
      <c r="G59" s="136" t="s">
        <v>102</v>
      </c>
      <c r="H59" s="136" t="s">
        <v>100</v>
      </c>
      <c r="I59" s="13" t="s">
        <v>101</v>
      </c>
      <c r="J59" s="13" t="s">
        <v>185</v>
      </c>
      <c r="K59" s="13" t="s">
        <v>248</v>
      </c>
    </row>
    <row r="60" spans="1:11" s="135" customFormat="1" ht="31.5" customHeight="1" x14ac:dyDescent="0.25">
      <c r="A60" s="8" t="s">
        <v>235</v>
      </c>
      <c r="B60" s="146" t="s">
        <v>242</v>
      </c>
      <c r="C60" s="139">
        <v>45244000</v>
      </c>
      <c r="D60" s="137">
        <v>50400</v>
      </c>
      <c r="E60" s="137">
        <v>63000</v>
      </c>
      <c r="F60" s="147" t="s">
        <v>105</v>
      </c>
      <c r="G60" s="136" t="s">
        <v>102</v>
      </c>
      <c r="H60" s="136" t="s">
        <v>100</v>
      </c>
      <c r="I60" s="13" t="s">
        <v>101</v>
      </c>
      <c r="J60" s="13" t="s">
        <v>137</v>
      </c>
      <c r="K60" s="13" t="s">
        <v>248</v>
      </c>
    </row>
    <row r="61" spans="1:11" s="135" customFormat="1" ht="31.5" customHeight="1" x14ac:dyDescent="0.25">
      <c r="A61" s="8" t="s">
        <v>236</v>
      </c>
      <c r="B61" s="146" t="s">
        <v>243</v>
      </c>
      <c r="C61" s="139">
        <v>39298900</v>
      </c>
      <c r="D61" s="137">
        <v>74400</v>
      </c>
      <c r="E61" s="137">
        <v>93000</v>
      </c>
      <c r="F61" s="147" t="s">
        <v>96</v>
      </c>
      <c r="G61" s="136" t="s">
        <v>102</v>
      </c>
      <c r="H61" s="136" t="s">
        <v>100</v>
      </c>
      <c r="I61" s="13" t="s">
        <v>101</v>
      </c>
      <c r="J61" s="13" t="s">
        <v>249</v>
      </c>
      <c r="K61" s="13" t="s">
        <v>250</v>
      </c>
    </row>
    <row r="62" spans="1:11" s="135" customFormat="1" ht="31.5" customHeight="1" x14ac:dyDescent="0.25">
      <c r="A62" s="8" t="s">
        <v>237</v>
      </c>
      <c r="B62" s="146" t="s">
        <v>244</v>
      </c>
      <c r="C62" s="139">
        <v>45317000</v>
      </c>
      <c r="D62" s="137">
        <v>194400</v>
      </c>
      <c r="E62" s="137">
        <v>243000</v>
      </c>
      <c r="F62" s="147" t="s">
        <v>96</v>
      </c>
      <c r="G62" s="136" t="s">
        <v>102</v>
      </c>
      <c r="H62" s="136" t="s">
        <v>100</v>
      </c>
      <c r="I62" s="13" t="s">
        <v>101</v>
      </c>
      <c r="J62" s="13" t="s">
        <v>246</v>
      </c>
      <c r="K62" s="13" t="s">
        <v>250</v>
      </c>
    </row>
    <row r="63" spans="1:11" s="135" customFormat="1" ht="31.5" x14ac:dyDescent="0.25">
      <c r="A63" s="8" t="s">
        <v>268</v>
      </c>
      <c r="B63" s="146" t="s">
        <v>285</v>
      </c>
      <c r="C63" s="139">
        <v>45244000</v>
      </c>
      <c r="D63" s="137">
        <v>1470515.2</v>
      </c>
      <c r="E63" s="137">
        <v>1838144</v>
      </c>
      <c r="F63" s="147" t="s">
        <v>96</v>
      </c>
      <c r="G63" s="136" t="s">
        <v>102</v>
      </c>
      <c r="H63" s="136" t="s">
        <v>100</v>
      </c>
      <c r="I63" s="13" t="s">
        <v>124</v>
      </c>
      <c r="J63" s="13" t="s">
        <v>222</v>
      </c>
      <c r="K63" s="13" t="s">
        <v>286</v>
      </c>
    </row>
    <row r="64" spans="1:11" s="135" customFormat="1" ht="31.5" customHeight="1" x14ac:dyDescent="0.25">
      <c r="A64" s="8" t="s">
        <v>269</v>
      </c>
      <c r="B64" s="146" t="s">
        <v>287</v>
      </c>
      <c r="C64" s="139">
        <v>71632000</v>
      </c>
      <c r="D64" s="137">
        <v>12000</v>
      </c>
      <c r="E64" s="137">
        <v>15000</v>
      </c>
      <c r="F64" s="147" t="s">
        <v>105</v>
      </c>
      <c r="G64" s="136" t="s">
        <v>102</v>
      </c>
      <c r="H64" s="136" t="s">
        <v>100</v>
      </c>
      <c r="I64" s="13" t="s">
        <v>101</v>
      </c>
      <c r="J64" s="13" t="s">
        <v>222</v>
      </c>
      <c r="K64" s="13" t="s">
        <v>223</v>
      </c>
    </row>
    <row r="65" spans="1:11" s="135" customFormat="1" ht="31.5" customHeight="1" x14ac:dyDescent="0.25">
      <c r="A65" s="8" t="s">
        <v>270</v>
      </c>
      <c r="B65" s="146" t="s">
        <v>288</v>
      </c>
      <c r="C65" s="139">
        <v>45112700</v>
      </c>
      <c r="D65" s="137">
        <v>31000</v>
      </c>
      <c r="E65" s="137">
        <v>38750</v>
      </c>
      <c r="F65" s="147" t="s">
        <v>105</v>
      </c>
      <c r="G65" s="136" t="s">
        <v>102</v>
      </c>
      <c r="H65" s="136" t="s">
        <v>100</v>
      </c>
      <c r="I65" s="13" t="s">
        <v>101</v>
      </c>
      <c r="J65" s="226" t="s">
        <v>97</v>
      </c>
      <c r="K65" s="226" t="s">
        <v>303</v>
      </c>
    </row>
    <row r="66" spans="1:11" s="135" customFormat="1" ht="31.5" customHeight="1" x14ac:dyDescent="0.25">
      <c r="A66" s="183" t="s">
        <v>355</v>
      </c>
      <c r="B66" s="127"/>
      <c r="C66" s="182"/>
      <c r="D66" s="126"/>
      <c r="E66" s="126"/>
      <c r="F66" s="217"/>
      <c r="G66" s="124"/>
      <c r="H66" s="124"/>
      <c r="I66" s="125"/>
      <c r="J66" s="181" t="s">
        <v>137</v>
      </c>
      <c r="K66" s="181" t="s">
        <v>492</v>
      </c>
    </row>
    <row r="67" spans="1:11" s="135" customFormat="1" ht="47.25" x14ac:dyDescent="0.25">
      <c r="A67" s="8" t="s">
        <v>271</v>
      </c>
      <c r="B67" s="146" t="s">
        <v>289</v>
      </c>
      <c r="C67" s="139">
        <v>79714000</v>
      </c>
      <c r="D67" s="137">
        <v>4000</v>
      </c>
      <c r="E67" s="137">
        <v>5000</v>
      </c>
      <c r="F67" s="147" t="s">
        <v>105</v>
      </c>
      <c r="G67" s="136" t="s">
        <v>102</v>
      </c>
      <c r="H67" s="136" t="s">
        <v>100</v>
      </c>
      <c r="I67" s="13" t="s">
        <v>101</v>
      </c>
      <c r="J67" s="13" t="s">
        <v>97</v>
      </c>
      <c r="K67" s="13" t="s">
        <v>303</v>
      </c>
    </row>
    <row r="68" spans="1:11" s="135" customFormat="1" ht="31.5" customHeight="1" x14ac:dyDescent="0.25">
      <c r="A68" s="8" t="s">
        <v>272</v>
      </c>
      <c r="B68" s="146" t="s">
        <v>290</v>
      </c>
      <c r="C68" s="139">
        <v>50800000</v>
      </c>
      <c r="D68" s="137">
        <v>13800</v>
      </c>
      <c r="E68" s="137">
        <v>17250</v>
      </c>
      <c r="F68" s="147" t="s">
        <v>105</v>
      </c>
      <c r="G68" s="136" t="s">
        <v>102</v>
      </c>
      <c r="H68" s="136" t="s">
        <v>100</v>
      </c>
      <c r="I68" s="13" t="s">
        <v>101</v>
      </c>
      <c r="J68" s="13" t="s">
        <v>109</v>
      </c>
      <c r="K68" s="13" t="s">
        <v>110</v>
      </c>
    </row>
    <row r="69" spans="1:11" s="135" customFormat="1" ht="31.5" customHeight="1" x14ac:dyDescent="0.25">
      <c r="A69" s="8" t="s">
        <v>273</v>
      </c>
      <c r="B69" s="146" t="s">
        <v>291</v>
      </c>
      <c r="C69" s="139">
        <v>79952100</v>
      </c>
      <c r="D69" s="137">
        <v>34400</v>
      </c>
      <c r="E69" s="137">
        <v>43000</v>
      </c>
      <c r="F69" s="147" t="s">
        <v>96</v>
      </c>
      <c r="G69" s="136" t="s">
        <v>102</v>
      </c>
      <c r="H69" s="136" t="s">
        <v>100</v>
      </c>
      <c r="I69" s="13" t="s">
        <v>101</v>
      </c>
      <c r="J69" s="13" t="s">
        <v>109</v>
      </c>
      <c r="K69" s="13" t="s">
        <v>110</v>
      </c>
    </row>
    <row r="70" spans="1:11" s="135" customFormat="1" ht="31.5" customHeight="1" x14ac:dyDescent="0.25">
      <c r="A70" s="8" t="s">
        <v>274</v>
      </c>
      <c r="B70" s="146" t="s">
        <v>292</v>
      </c>
      <c r="C70" s="139">
        <v>50410000</v>
      </c>
      <c r="D70" s="137">
        <v>7200</v>
      </c>
      <c r="E70" s="137">
        <v>9000</v>
      </c>
      <c r="F70" s="147" t="s">
        <v>105</v>
      </c>
      <c r="G70" s="136" t="s">
        <v>102</v>
      </c>
      <c r="H70" s="136" t="s">
        <v>100</v>
      </c>
      <c r="I70" s="13" t="s">
        <v>101</v>
      </c>
      <c r="J70" s="13" t="s">
        <v>137</v>
      </c>
      <c r="K70" s="13" t="s">
        <v>217</v>
      </c>
    </row>
    <row r="71" spans="1:11" s="135" customFormat="1" ht="31.5" customHeight="1" x14ac:dyDescent="0.25">
      <c r="A71" s="8" t="s">
        <v>275</v>
      </c>
      <c r="B71" s="223" t="s">
        <v>293</v>
      </c>
      <c r="C71" s="139">
        <v>34971000</v>
      </c>
      <c r="D71" s="184">
        <v>32000</v>
      </c>
      <c r="E71" s="184">
        <v>40000</v>
      </c>
      <c r="F71" s="147" t="s">
        <v>96</v>
      </c>
      <c r="G71" s="136" t="s">
        <v>102</v>
      </c>
      <c r="H71" s="136" t="s">
        <v>100</v>
      </c>
      <c r="I71" s="13" t="s">
        <v>101</v>
      </c>
      <c r="J71" s="226" t="s">
        <v>139</v>
      </c>
      <c r="K71" s="226" t="s">
        <v>304</v>
      </c>
    </row>
    <row r="72" spans="1:11" s="135" customFormat="1" ht="31.5" customHeight="1" x14ac:dyDescent="0.25">
      <c r="A72" s="183" t="s">
        <v>355</v>
      </c>
      <c r="B72" s="186" t="s">
        <v>440</v>
      </c>
      <c r="C72" s="182"/>
      <c r="D72" s="185">
        <v>88000</v>
      </c>
      <c r="E72" s="185">
        <v>110000</v>
      </c>
      <c r="F72" s="217"/>
      <c r="G72" s="124"/>
      <c r="H72" s="124"/>
      <c r="I72" s="125"/>
      <c r="J72" s="181" t="s">
        <v>137</v>
      </c>
      <c r="K72" s="181" t="s">
        <v>487</v>
      </c>
    </row>
    <row r="73" spans="1:11" s="135" customFormat="1" ht="31.5" customHeight="1" x14ac:dyDescent="0.25">
      <c r="A73" s="8" t="s">
        <v>276</v>
      </c>
      <c r="B73" s="146" t="s">
        <v>294</v>
      </c>
      <c r="C73" s="139">
        <v>31500000</v>
      </c>
      <c r="D73" s="137">
        <v>194960</v>
      </c>
      <c r="E73" s="137">
        <v>243700</v>
      </c>
      <c r="F73" s="147" t="s">
        <v>96</v>
      </c>
      <c r="G73" s="136" t="s">
        <v>102</v>
      </c>
      <c r="H73" s="136" t="s">
        <v>100</v>
      </c>
      <c r="I73" s="13" t="s">
        <v>101</v>
      </c>
      <c r="J73" s="13" t="s">
        <v>139</v>
      </c>
      <c r="K73" s="13" t="s">
        <v>304</v>
      </c>
    </row>
    <row r="74" spans="1:11" s="135" customFormat="1" ht="31.5" customHeight="1" x14ac:dyDescent="0.25">
      <c r="A74" s="8" t="s">
        <v>277</v>
      </c>
      <c r="B74" s="146" t="s">
        <v>295</v>
      </c>
      <c r="C74" s="139">
        <v>45317000</v>
      </c>
      <c r="D74" s="184">
        <v>96000</v>
      </c>
      <c r="E74" s="184">
        <v>120000</v>
      </c>
      <c r="F74" s="147" t="s">
        <v>96</v>
      </c>
      <c r="G74" s="136" t="s">
        <v>102</v>
      </c>
      <c r="H74" s="136" t="s">
        <v>100</v>
      </c>
      <c r="I74" s="13" t="s">
        <v>101</v>
      </c>
      <c r="J74" s="226" t="s">
        <v>137</v>
      </c>
      <c r="K74" s="226" t="s">
        <v>217</v>
      </c>
    </row>
    <row r="75" spans="1:11" s="135" customFormat="1" ht="31.5" customHeight="1" x14ac:dyDescent="0.25">
      <c r="A75" s="183" t="s">
        <v>355</v>
      </c>
      <c r="B75" s="127"/>
      <c r="C75" s="182"/>
      <c r="D75" s="185">
        <v>112000</v>
      </c>
      <c r="E75" s="185">
        <v>140000</v>
      </c>
      <c r="F75" s="217"/>
      <c r="G75" s="124"/>
      <c r="H75" s="124"/>
      <c r="I75" s="125"/>
      <c r="J75" s="181" t="s">
        <v>185</v>
      </c>
      <c r="K75" s="181" t="s">
        <v>191</v>
      </c>
    </row>
    <row r="76" spans="1:11" s="135" customFormat="1" ht="31.5" customHeight="1" x14ac:dyDescent="0.25">
      <c r="A76" s="8" t="s">
        <v>278</v>
      </c>
      <c r="B76" s="146" t="s">
        <v>296</v>
      </c>
      <c r="C76" s="139">
        <v>31500000</v>
      </c>
      <c r="D76" s="137">
        <v>112000</v>
      </c>
      <c r="E76" s="137">
        <v>140000</v>
      </c>
      <c r="F76" s="147" t="s">
        <v>96</v>
      </c>
      <c r="G76" s="136" t="s">
        <v>102</v>
      </c>
      <c r="H76" s="136" t="s">
        <v>100</v>
      </c>
      <c r="I76" s="13" t="s">
        <v>101</v>
      </c>
      <c r="J76" s="13" t="s">
        <v>185</v>
      </c>
      <c r="K76" s="13" t="s">
        <v>248</v>
      </c>
    </row>
    <row r="77" spans="1:11" s="135" customFormat="1" ht="31.5" customHeight="1" x14ac:dyDescent="0.25">
      <c r="A77" s="8" t="s">
        <v>279</v>
      </c>
      <c r="B77" s="146" t="s">
        <v>297</v>
      </c>
      <c r="C77" s="139">
        <v>42131000</v>
      </c>
      <c r="D77" s="137">
        <v>30400</v>
      </c>
      <c r="E77" s="137">
        <v>38000</v>
      </c>
      <c r="F77" s="147" t="s">
        <v>96</v>
      </c>
      <c r="G77" s="136" t="s">
        <v>102</v>
      </c>
      <c r="H77" s="136" t="s">
        <v>100</v>
      </c>
      <c r="I77" s="13" t="s">
        <v>101</v>
      </c>
      <c r="J77" s="13" t="s">
        <v>137</v>
      </c>
      <c r="K77" s="13" t="s">
        <v>305</v>
      </c>
    </row>
    <row r="78" spans="1:11" s="135" customFormat="1" ht="31.5" customHeight="1" x14ac:dyDescent="0.25">
      <c r="A78" s="8" t="s">
        <v>280</v>
      </c>
      <c r="B78" s="146" t="s">
        <v>309</v>
      </c>
      <c r="C78" s="139">
        <v>85111820</v>
      </c>
      <c r="D78" s="137">
        <v>8000</v>
      </c>
      <c r="E78" s="137">
        <v>10000</v>
      </c>
      <c r="F78" s="147" t="s">
        <v>105</v>
      </c>
      <c r="G78" s="136" t="s">
        <v>102</v>
      </c>
      <c r="H78" s="136" t="s">
        <v>100</v>
      </c>
      <c r="I78" s="13" t="s">
        <v>101</v>
      </c>
      <c r="J78" s="13" t="s">
        <v>139</v>
      </c>
      <c r="K78" s="13" t="s">
        <v>306</v>
      </c>
    </row>
    <row r="79" spans="1:11" s="135" customFormat="1" ht="31.5" customHeight="1" x14ac:dyDescent="0.25">
      <c r="A79" s="8" t="s">
        <v>281</v>
      </c>
      <c r="B79" s="146" t="s">
        <v>298</v>
      </c>
      <c r="C79" s="139">
        <v>79714000</v>
      </c>
      <c r="D79" s="137">
        <v>4000</v>
      </c>
      <c r="E79" s="137">
        <v>5000</v>
      </c>
      <c r="F79" s="147" t="s">
        <v>105</v>
      </c>
      <c r="G79" s="136" t="s">
        <v>102</v>
      </c>
      <c r="H79" s="136" t="s">
        <v>100</v>
      </c>
      <c r="I79" s="13" t="s">
        <v>101</v>
      </c>
      <c r="J79" s="13" t="s">
        <v>97</v>
      </c>
      <c r="K79" s="13" t="s">
        <v>307</v>
      </c>
    </row>
    <row r="80" spans="1:11" s="135" customFormat="1" ht="31.5" customHeight="1" x14ac:dyDescent="0.25">
      <c r="A80" s="8" t="s">
        <v>282</v>
      </c>
      <c r="B80" s="146" t="s">
        <v>299</v>
      </c>
      <c r="C80" s="139">
        <v>85200000</v>
      </c>
      <c r="D80" s="137">
        <v>10560</v>
      </c>
      <c r="E80" s="137">
        <v>13200</v>
      </c>
      <c r="F80" s="147" t="s">
        <v>105</v>
      </c>
      <c r="G80" s="136" t="s">
        <v>102</v>
      </c>
      <c r="H80" s="136" t="s">
        <v>100</v>
      </c>
      <c r="I80" s="13" t="s">
        <v>101</v>
      </c>
      <c r="J80" s="13" t="s">
        <v>185</v>
      </c>
      <c r="K80" s="13" t="s">
        <v>142</v>
      </c>
    </row>
    <row r="81" spans="1:11" s="135" customFormat="1" ht="31.5" customHeight="1" x14ac:dyDescent="0.25">
      <c r="A81" s="8" t="s">
        <v>283</v>
      </c>
      <c r="B81" s="146" t="s">
        <v>300</v>
      </c>
      <c r="C81" s="139">
        <v>85200000</v>
      </c>
      <c r="D81" s="137">
        <v>2720</v>
      </c>
      <c r="E81" s="137">
        <v>3400</v>
      </c>
      <c r="F81" s="147" t="s">
        <v>105</v>
      </c>
      <c r="G81" s="136" t="s">
        <v>102</v>
      </c>
      <c r="H81" s="136" t="s">
        <v>100</v>
      </c>
      <c r="I81" s="13" t="s">
        <v>101</v>
      </c>
      <c r="J81" s="13" t="s">
        <v>185</v>
      </c>
      <c r="K81" s="13" t="s">
        <v>142</v>
      </c>
    </row>
    <row r="82" spans="1:11" s="135" customFormat="1" ht="31.5" customHeight="1" x14ac:dyDescent="0.25">
      <c r="A82" s="8" t="s">
        <v>284</v>
      </c>
      <c r="B82" s="146" t="s">
        <v>301</v>
      </c>
      <c r="C82" s="139">
        <v>45316100</v>
      </c>
      <c r="D82" s="137">
        <v>5767804.7999999998</v>
      </c>
      <c r="E82" s="137">
        <v>7209756</v>
      </c>
      <c r="F82" s="147" t="s">
        <v>302</v>
      </c>
      <c r="G82" s="136" t="s">
        <v>102</v>
      </c>
      <c r="H82" s="136" t="s">
        <v>230</v>
      </c>
      <c r="I82" s="13" t="s">
        <v>101</v>
      </c>
      <c r="J82" s="13" t="s">
        <v>222</v>
      </c>
      <c r="K82" s="13" t="s">
        <v>308</v>
      </c>
    </row>
    <row r="83" spans="1:11" s="135" customFormat="1" ht="31.5" customHeight="1" x14ac:dyDescent="0.25">
      <c r="A83" s="8" t="s">
        <v>332</v>
      </c>
      <c r="B83" s="146" t="s">
        <v>338</v>
      </c>
      <c r="C83" s="139">
        <v>77340000</v>
      </c>
      <c r="D83" s="137">
        <v>16000</v>
      </c>
      <c r="E83" s="137">
        <v>20000</v>
      </c>
      <c r="F83" s="147" t="s">
        <v>105</v>
      </c>
      <c r="G83" s="136" t="s">
        <v>102</v>
      </c>
      <c r="H83" s="136" t="s">
        <v>100</v>
      </c>
      <c r="I83" s="13" t="s">
        <v>101</v>
      </c>
      <c r="J83" s="13" t="s">
        <v>137</v>
      </c>
      <c r="K83" s="13" t="s">
        <v>343</v>
      </c>
    </row>
    <row r="84" spans="1:11" s="135" customFormat="1" ht="31.5" customHeight="1" x14ac:dyDescent="0.25">
      <c r="A84" s="8" t="s">
        <v>333</v>
      </c>
      <c r="B84" s="146" t="s">
        <v>339</v>
      </c>
      <c r="C84" s="139">
        <v>77300000</v>
      </c>
      <c r="D84" s="137">
        <v>69088</v>
      </c>
      <c r="E84" s="137">
        <v>86360</v>
      </c>
      <c r="F84" s="147" t="s">
        <v>96</v>
      </c>
      <c r="G84" s="136" t="s">
        <v>102</v>
      </c>
      <c r="H84" s="136" t="s">
        <v>100</v>
      </c>
      <c r="I84" s="13" t="s">
        <v>101</v>
      </c>
      <c r="J84" s="13" t="s">
        <v>97</v>
      </c>
      <c r="K84" s="13" t="s">
        <v>173</v>
      </c>
    </row>
    <row r="85" spans="1:11" s="135" customFormat="1" ht="31.5" customHeight="1" x14ac:dyDescent="0.25">
      <c r="A85" s="8" t="s">
        <v>335</v>
      </c>
      <c r="B85" s="146" t="s">
        <v>340</v>
      </c>
      <c r="C85" s="139">
        <v>71355000</v>
      </c>
      <c r="D85" s="137">
        <v>40000</v>
      </c>
      <c r="E85" s="137">
        <v>50000</v>
      </c>
      <c r="F85" s="147" t="s">
        <v>96</v>
      </c>
      <c r="G85" s="136" t="s">
        <v>102</v>
      </c>
      <c r="H85" s="136" t="s">
        <v>100</v>
      </c>
      <c r="I85" s="13" t="s">
        <v>101</v>
      </c>
      <c r="J85" s="13" t="s">
        <v>185</v>
      </c>
      <c r="K85" s="13" t="s">
        <v>344</v>
      </c>
    </row>
    <row r="86" spans="1:11" s="135" customFormat="1" ht="31.5" customHeight="1" x14ac:dyDescent="0.25">
      <c r="A86" s="8" t="s">
        <v>336</v>
      </c>
      <c r="B86" s="146" t="s">
        <v>341</v>
      </c>
      <c r="C86" s="139">
        <v>45244000</v>
      </c>
      <c r="D86" s="137">
        <v>79441.600000000006</v>
      </c>
      <c r="E86" s="137">
        <v>99302</v>
      </c>
      <c r="F86" s="147" t="s">
        <v>229</v>
      </c>
      <c r="G86" s="136" t="s">
        <v>102</v>
      </c>
      <c r="H86" s="136" t="s">
        <v>230</v>
      </c>
      <c r="I86" s="13" t="s">
        <v>101</v>
      </c>
      <c r="J86" s="13" t="s">
        <v>175</v>
      </c>
      <c r="K86" s="13" t="s">
        <v>345</v>
      </c>
    </row>
    <row r="87" spans="1:11" s="135" customFormat="1" ht="31.5" customHeight="1" x14ac:dyDescent="0.25">
      <c r="A87" s="8" t="s">
        <v>337</v>
      </c>
      <c r="B87" s="146" t="s">
        <v>342</v>
      </c>
      <c r="C87" s="139">
        <v>45244000</v>
      </c>
      <c r="D87" s="137">
        <v>76800</v>
      </c>
      <c r="E87" s="137">
        <v>96000</v>
      </c>
      <c r="F87" s="147" t="s">
        <v>96</v>
      </c>
      <c r="G87" s="136" t="s">
        <v>102</v>
      </c>
      <c r="H87" s="136" t="s">
        <v>100</v>
      </c>
      <c r="I87" s="13" t="s">
        <v>101</v>
      </c>
      <c r="J87" s="13" t="s">
        <v>175</v>
      </c>
      <c r="K87" s="13" t="s">
        <v>345</v>
      </c>
    </row>
    <row r="88" spans="1:11" s="3" customFormat="1" ht="24" customHeight="1" x14ac:dyDescent="0.25">
      <c r="A88" s="46" t="s">
        <v>11</v>
      </c>
      <c r="B88" s="47"/>
      <c r="C88" s="41"/>
      <c r="D88" s="48">
        <f>SUM(D34:D42,D55:D70,D72:D73,D75:D87)</f>
        <v>9148370</v>
      </c>
      <c r="E88" s="48">
        <f>SUM(E34:E42,E55:E70,E72:E73,E75:E87)</f>
        <v>11435462.5</v>
      </c>
      <c r="F88" s="49"/>
      <c r="G88" s="49"/>
      <c r="H88" s="49"/>
      <c r="I88" s="50"/>
      <c r="J88" s="49"/>
      <c r="K88" s="51"/>
    </row>
    <row r="89" spans="1:11" s="3" customFormat="1" ht="17.25" customHeight="1" x14ac:dyDescent="0.25">
      <c r="A89" s="192"/>
      <c r="B89" s="193"/>
      <c r="C89" s="194"/>
      <c r="D89" s="195"/>
      <c r="E89" s="195"/>
      <c r="F89" s="187"/>
      <c r="G89" s="187"/>
      <c r="H89" s="187"/>
      <c r="I89" s="196"/>
      <c r="J89" s="187"/>
      <c r="K89" s="188"/>
    </row>
    <row r="90" spans="1:11" s="3" customFormat="1" ht="24" customHeight="1" x14ac:dyDescent="0.25">
      <c r="A90" s="148" t="s">
        <v>366</v>
      </c>
      <c r="B90" s="189"/>
      <c r="C90" s="190"/>
      <c r="D90" s="151"/>
      <c r="E90" s="151"/>
      <c r="F90" s="175"/>
      <c r="G90" s="175"/>
      <c r="H90" s="175"/>
      <c r="I90" s="191"/>
      <c r="J90" s="175"/>
      <c r="K90" s="176"/>
    </row>
    <row r="91" spans="1:11" s="3" customFormat="1" ht="47.25" x14ac:dyDescent="0.25">
      <c r="A91" s="183" t="s">
        <v>367</v>
      </c>
      <c r="B91" s="197" t="s">
        <v>368</v>
      </c>
      <c r="C91" s="199">
        <v>63712700</v>
      </c>
      <c r="D91" s="198">
        <v>9600</v>
      </c>
      <c r="E91" s="198">
        <v>12000</v>
      </c>
      <c r="F91" s="201" t="s">
        <v>105</v>
      </c>
      <c r="G91" s="202" t="s">
        <v>102</v>
      </c>
      <c r="H91" s="202" t="s">
        <v>100</v>
      </c>
      <c r="I91" s="200" t="s">
        <v>101</v>
      </c>
      <c r="J91" s="200" t="s">
        <v>137</v>
      </c>
      <c r="K91" s="200" t="s">
        <v>217</v>
      </c>
    </row>
    <row r="92" spans="1:11" s="3" customFormat="1" ht="24" customHeight="1" x14ac:dyDescent="0.25">
      <c r="A92" s="148" t="s">
        <v>365</v>
      </c>
      <c r="B92" s="189"/>
      <c r="C92" s="190"/>
      <c r="D92" s="151">
        <f>SUM(D91)</f>
        <v>9600</v>
      </c>
      <c r="E92" s="151">
        <f>SUM(E91)</f>
        <v>12000</v>
      </c>
      <c r="F92" s="175"/>
      <c r="G92" s="175"/>
      <c r="H92" s="175"/>
      <c r="I92" s="191"/>
      <c r="J92" s="175"/>
      <c r="K92" s="176"/>
    </row>
    <row r="93" spans="1:11" s="3" customFormat="1" ht="24" customHeight="1" x14ac:dyDescent="0.25">
      <c r="A93" s="35" t="s">
        <v>10</v>
      </c>
      <c r="B93" s="36"/>
      <c r="C93" s="133"/>
      <c r="D93" s="14">
        <f>D31+D88+D92</f>
        <v>9560703.3900000006</v>
      </c>
      <c r="E93" s="138">
        <f>E31+E88+E92</f>
        <v>11950879.24</v>
      </c>
      <c r="F93" s="37"/>
      <c r="G93" s="37"/>
      <c r="H93" s="37"/>
      <c r="I93" s="38"/>
      <c r="J93" s="37"/>
      <c r="K93" s="53"/>
    </row>
    <row r="94" spans="1:11" s="3" customFormat="1" ht="17.25" customHeight="1" x14ac:dyDescent="0.25">
      <c r="A94" s="52"/>
      <c r="B94" s="54"/>
      <c r="C94" s="55"/>
      <c r="D94" s="56"/>
      <c r="E94" s="56"/>
      <c r="F94" s="57"/>
      <c r="G94" s="57"/>
      <c r="H94" s="57"/>
      <c r="I94" s="58"/>
      <c r="J94" s="57"/>
      <c r="K94" s="59"/>
    </row>
    <row r="95" spans="1:11" s="3" customFormat="1" ht="24" customHeight="1" x14ac:dyDescent="0.25">
      <c r="A95" s="60" t="s">
        <v>9</v>
      </c>
      <c r="B95" s="36"/>
      <c r="C95" s="133"/>
      <c r="D95" s="14"/>
      <c r="E95" s="14"/>
      <c r="F95" s="37"/>
      <c r="G95" s="37"/>
      <c r="H95" s="37"/>
      <c r="I95" s="38"/>
      <c r="J95" s="37"/>
      <c r="K95" s="53"/>
    </row>
    <row r="96" spans="1:11" s="5" customFormat="1" ht="47.25" x14ac:dyDescent="0.25">
      <c r="A96" s="8" t="s">
        <v>51</v>
      </c>
      <c r="B96" s="146" t="s">
        <v>352</v>
      </c>
      <c r="C96" s="139">
        <v>45000000</v>
      </c>
      <c r="D96" s="184">
        <f>SUM(D98:D100)</f>
        <v>7076976</v>
      </c>
      <c r="E96" s="184">
        <f>SUM(E98:E100)</f>
        <v>8846220</v>
      </c>
      <c r="F96" s="147" t="s">
        <v>122</v>
      </c>
      <c r="G96" s="136" t="s">
        <v>123</v>
      </c>
      <c r="H96" s="136" t="s">
        <v>100</v>
      </c>
      <c r="I96" s="13" t="s">
        <v>124</v>
      </c>
      <c r="J96" s="136" t="s">
        <v>97</v>
      </c>
      <c r="K96" s="136" t="s">
        <v>310</v>
      </c>
    </row>
    <row r="97" spans="1:11" s="135" customFormat="1" ht="31.5" x14ac:dyDescent="0.25">
      <c r="A97" s="183" t="s">
        <v>355</v>
      </c>
      <c r="B97" s="127"/>
      <c r="C97" s="182"/>
      <c r="D97" s="185">
        <f>SUM(D98+D101)</f>
        <v>7285556</v>
      </c>
      <c r="E97" s="185">
        <f>SUM(E98+E101)</f>
        <v>9052270</v>
      </c>
      <c r="F97" s="217"/>
      <c r="G97" s="124"/>
      <c r="H97" s="124"/>
      <c r="I97" s="125"/>
      <c r="J97" s="124"/>
      <c r="K97" s="124"/>
    </row>
    <row r="98" spans="1:11" s="5" customFormat="1" ht="31.5" customHeight="1" x14ac:dyDescent="0.25">
      <c r="A98" s="8"/>
      <c r="B98" s="140" t="s">
        <v>120</v>
      </c>
      <c r="C98" s="139"/>
      <c r="D98" s="137">
        <v>528376</v>
      </c>
      <c r="E98" s="137">
        <v>660470</v>
      </c>
      <c r="F98" s="147"/>
      <c r="G98" s="136"/>
      <c r="H98" s="136"/>
      <c r="I98" s="13"/>
      <c r="J98" s="136"/>
      <c r="K98" s="136"/>
    </row>
    <row r="99" spans="1:11" s="135" customFormat="1" ht="31.5" customHeight="1" x14ac:dyDescent="0.25">
      <c r="A99" s="183" t="s">
        <v>355</v>
      </c>
      <c r="B99" s="169"/>
      <c r="C99" s="182"/>
      <c r="D99" s="126"/>
      <c r="E99" s="126"/>
      <c r="F99" s="217"/>
      <c r="G99" s="124"/>
      <c r="H99" s="124"/>
      <c r="I99" s="125"/>
      <c r="J99" s="124"/>
      <c r="K99" s="174" t="s">
        <v>313</v>
      </c>
    </row>
    <row r="100" spans="1:11" s="5" customFormat="1" ht="31.5" customHeight="1" x14ac:dyDescent="0.25">
      <c r="A100" s="8"/>
      <c r="B100" s="140" t="s">
        <v>121</v>
      </c>
      <c r="C100" s="139"/>
      <c r="D100" s="184">
        <v>6548600</v>
      </c>
      <c r="E100" s="184">
        <v>8185750</v>
      </c>
      <c r="F100" s="147"/>
      <c r="G100" s="136"/>
      <c r="H100" s="136"/>
      <c r="I100" s="13"/>
      <c r="J100" s="136"/>
      <c r="K100" s="136"/>
    </row>
    <row r="101" spans="1:11" s="135" customFormat="1" ht="31.5" customHeight="1" x14ac:dyDescent="0.25">
      <c r="A101" s="183" t="s">
        <v>355</v>
      </c>
      <c r="B101" s="169"/>
      <c r="C101" s="182"/>
      <c r="D101" s="185">
        <v>6757180</v>
      </c>
      <c r="E101" s="185">
        <v>8391800</v>
      </c>
      <c r="F101" s="217"/>
      <c r="G101" s="124"/>
      <c r="H101" s="124"/>
      <c r="I101" s="125"/>
      <c r="J101" s="124"/>
      <c r="K101" s="174" t="s">
        <v>310</v>
      </c>
    </row>
    <row r="102" spans="1:11" s="5" customFormat="1" ht="47.25" x14ac:dyDescent="0.25">
      <c r="A102" s="8" t="s">
        <v>52</v>
      </c>
      <c r="B102" s="146" t="s">
        <v>126</v>
      </c>
      <c r="C102" s="139">
        <v>45000000</v>
      </c>
      <c r="D102" s="137">
        <v>2509648</v>
      </c>
      <c r="E102" s="137">
        <v>3137060</v>
      </c>
      <c r="F102" s="147" t="s">
        <v>96</v>
      </c>
      <c r="G102" s="136" t="s">
        <v>102</v>
      </c>
      <c r="H102" s="136" t="s">
        <v>100</v>
      </c>
      <c r="I102" s="13" t="s">
        <v>124</v>
      </c>
      <c r="J102" s="136" t="s">
        <v>185</v>
      </c>
      <c r="K102" s="136" t="s">
        <v>311</v>
      </c>
    </row>
    <row r="103" spans="1:11" s="5" customFormat="1" ht="31.5" customHeight="1" x14ac:dyDescent="0.25">
      <c r="A103" s="8" t="s">
        <v>53</v>
      </c>
      <c r="B103" s="140" t="s">
        <v>127</v>
      </c>
      <c r="C103" s="139">
        <v>71540000</v>
      </c>
      <c r="D103" s="142">
        <v>80000</v>
      </c>
      <c r="E103" s="142">
        <v>100000</v>
      </c>
      <c r="F103" s="147" t="s">
        <v>96</v>
      </c>
      <c r="G103" s="136" t="s">
        <v>102</v>
      </c>
      <c r="H103" s="136" t="s">
        <v>100</v>
      </c>
      <c r="I103" s="13" t="s">
        <v>124</v>
      </c>
      <c r="J103" s="136" t="s">
        <v>185</v>
      </c>
      <c r="K103" s="136" t="s">
        <v>312</v>
      </c>
    </row>
    <row r="104" spans="1:11" s="5" customFormat="1" ht="63" x14ac:dyDescent="0.25">
      <c r="A104" s="144" t="s">
        <v>54</v>
      </c>
      <c r="B104" s="140" t="s">
        <v>128</v>
      </c>
      <c r="C104" s="139">
        <v>71247000</v>
      </c>
      <c r="D104" s="142">
        <f>SUM(D105:D107)</f>
        <v>168000</v>
      </c>
      <c r="E104" s="142">
        <f>SUM(E105:E107)</f>
        <v>210000</v>
      </c>
      <c r="F104" s="147" t="s">
        <v>96</v>
      </c>
      <c r="G104" s="136" t="s">
        <v>123</v>
      </c>
      <c r="H104" s="136" t="s">
        <v>100</v>
      </c>
      <c r="I104" s="13" t="s">
        <v>124</v>
      </c>
      <c r="J104" s="136" t="s">
        <v>185</v>
      </c>
      <c r="K104" s="136" t="s">
        <v>310</v>
      </c>
    </row>
    <row r="105" spans="1:11" s="135" customFormat="1" ht="31.5" customHeight="1" x14ac:dyDescent="0.25">
      <c r="A105" s="144"/>
      <c r="B105" s="140" t="s">
        <v>120</v>
      </c>
      <c r="C105" s="139"/>
      <c r="D105" s="142">
        <v>16000</v>
      </c>
      <c r="E105" s="142">
        <v>20000</v>
      </c>
      <c r="F105" s="136"/>
      <c r="G105" s="136"/>
      <c r="H105" s="136"/>
      <c r="I105" s="13"/>
      <c r="J105" s="141"/>
      <c r="K105" s="141"/>
    </row>
    <row r="106" spans="1:11" s="135" customFormat="1" ht="31.5" customHeight="1" x14ac:dyDescent="0.25">
      <c r="A106" s="183" t="s">
        <v>355</v>
      </c>
      <c r="B106" s="169"/>
      <c r="C106" s="182"/>
      <c r="D106" s="218"/>
      <c r="E106" s="218"/>
      <c r="F106" s="124"/>
      <c r="G106" s="124"/>
      <c r="H106" s="124"/>
      <c r="I106" s="125"/>
      <c r="J106" s="171"/>
      <c r="K106" s="180" t="s">
        <v>313</v>
      </c>
    </row>
    <row r="107" spans="1:11" s="135" customFormat="1" ht="31.5" customHeight="1" x14ac:dyDescent="0.25">
      <c r="A107" s="144"/>
      <c r="B107" s="140" t="s">
        <v>121</v>
      </c>
      <c r="C107" s="139"/>
      <c r="D107" s="142">
        <v>152000</v>
      </c>
      <c r="E107" s="142">
        <v>190000</v>
      </c>
      <c r="F107" s="136"/>
      <c r="G107" s="136"/>
      <c r="H107" s="136"/>
      <c r="I107" s="13"/>
      <c r="J107" s="141"/>
      <c r="K107" s="141"/>
    </row>
    <row r="108" spans="1:11" s="135" customFormat="1" ht="31.5" customHeight="1" x14ac:dyDescent="0.25">
      <c r="A108" s="183" t="s">
        <v>355</v>
      </c>
      <c r="B108" s="169"/>
      <c r="C108" s="182"/>
      <c r="D108" s="218"/>
      <c r="E108" s="218"/>
      <c r="F108" s="124"/>
      <c r="G108" s="124"/>
      <c r="H108" s="124"/>
      <c r="I108" s="125"/>
      <c r="J108" s="171"/>
      <c r="K108" s="180" t="s">
        <v>310</v>
      </c>
    </row>
    <row r="109" spans="1:11" s="5" customFormat="1" ht="47.25" x14ac:dyDescent="0.25">
      <c r="A109" s="144" t="s">
        <v>55</v>
      </c>
      <c r="B109" s="140" t="s">
        <v>129</v>
      </c>
      <c r="C109" s="139">
        <v>71247000</v>
      </c>
      <c r="D109" s="142">
        <v>7000</v>
      </c>
      <c r="E109" s="142">
        <v>8750</v>
      </c>
      <c r="F109" s="141" t="s">
        <v>105</v>
      </c>
      <c r="G109" s="141" t="s">
        <v>102</v>
      </c>
      <c r="H109" s="141" t="s">
        <v>100</v>
      </c>
      <c r="I109" s="143" t="s">
        <v>124</v>
      </c>
      <c r="J109" s="136" t="s">
        <v>185</v>
      </c>
      <c r="K109" s="136" t="s">
        <v>313</v>
      </c>
    </row>
    <row r="110" spans="1:11" s="5" customFormat="1" ht="47.25" x14ac:dyDescent="0.25">
      <c r="A110" s="144" t="s">
        <v>56</v>
      </c>
      <c r="B110" s="140" t="s">
        <v>130</v>
      </c>
      <c r="C110" s="139">
        <v>71247000</v>
      </c>
      <c r="D110" s="142">
        <v>15000</v>
      </c>
      <c r="E110" s="142">
        <v>18750</v>
      </c>
      <c r="F110" s="141" t="s">
        <v>105</v>
      </c>
      <c r="G110" s="141" t="s">
        <v>102</v>
      </c>
      <c r="H110" s="141" t="s">
        <v>100</v>
      </c>
      <c r="I110" s="143" t="s">
        <v>124</v>
      </c>
      <c r="J110" s="136" t="s">
        <v>185</v>
      </c>
      <c r="K110" s="136" t="s">
        <v>310</v>
      </c>
    </row>
    <row r="111" spans="1:11" s="135" customFormat="1" ht="63" x14ac:dyDescent="0.25">
      <c r="A111" s="144" t="s">
        <v>131</v>
      </c>
      <c r="B111" s="140" t="s">
        <v>314</v>
      </c>
      <c r="C111" s="139">
        <v>71247000</v>
      </c>
      <c r="D111" s="142">
        <v>70000</v>
      </c>
      <c r="E111" s="142">
        <v>87500</v>
      </c>
      <c r="F111" s="141" t="s">
        <v>96</v>
      </c>
      <c r="G111" s="141" t="s">
        <v>102</v>
      </c>
      <c r="H111" s="141" t="s">
        <v>100</v>
      </c>
      <c r="I111" s="143" t="s">
        <v>124</v>
      </c>
      <c r="J111" s="136" t="s">
        <v>139</v>
      </c>
      <c r="K111" s="136" t="s">
        <v>311</v>
      </c>
    </row>
    <row r="112" spans="1:11" s="135" customFormat="1" ht="47.25" x14ac:dyDescent="0.25">
      <c r="A112" s="144" t="s">
        <v>132</v>
      </c>
      <c r="B112" s="140" t="s">
        <v>315</v>
      </c>
      <c r="C112" s="139">
        <v>71247000</v>
      </c>
      <c r="D112" s="142">
        <v>8000</v>
      </c>
      <c r="E112" s="142">
        <v>10000</v>
      </c>
      <c r="F112" s="141" t="s">
        <v>105</v>
      </c>
      <c r="G112" s="141" t="s">
        <v>102</v>
      </c>
      <c r="H112" s="141" t="s">
        <v>100</v>
      </c>
      <c r="I112" s="143" t="s">
        <v>124</v>
      </c>
      <c r="J112" s="136" t="s">
        <v>139</v>
      </c>
      <c r="K112" s="136" t="s">
        <v>311</v>
      </c>
    </row>
    <row r="113" spans="1:11" s="135" customFormat="1" ht="47.25" x14ac:dyDescent="0.25">
      <c r="A113" s="144" t="s">
        <v>182</v>
      </c>
      <c r="B113" s="213" t="s">
        <v>353</v>
      </c>
      <c r="C113" s="139">
        <v>80510000</v>
      </c>
      <c r="D113" s="142">
        <v>70000</v>
      </c>
      <c r="E113" s="142">
        <v>87500</v>
      </c>
      <c r="F113" s="141" t="s">
        <v>96</v>
      </c>
      <c r="G113" s="215" t="s">
        <v>123</v>
      </c>
      <c r="H113" s="141" t="s">
        <v>100</v>
      </c>
      <c r="I113" s="143" t="s">
        <v>101</v>
      </c>
      <c r="J113" s="173" t="s">
        <v>137</v>
      </c>
      <c r="K113" s="173" t="s">
        <v>316</v>
      </c>
    </row>
    <row r="114" spans="1:11" s="135" customFormat="1" ht="66" customHeight="1" x14ac:dyDescent="0.25">
      <c r="A114" s="172" t="s">
        <v>355</v>
      </c>
      <c r="B114" s="177" t="s">
        <v>485</v>
      </c>
      <c r="C114" s="182"/>
      <c r="D114" s="218"/>
      <c r="E114" s="218"/>
      <c r="F114" s="171"/>
      <c r="G114" s="180" t="s">
        <v>102</v>
      </c>
      <c r="H114" s="171"/>
      <c r="I114" s="212"/>
      <c r="J114" s="174" t="s">
        <v>185</v>
      </c>
      <c r="K114" s="174" t="s">
        <v>476</v>
      </c>
    </row>
    <row r="115" spans="1:11" s="135" customFormat="1" ht="31.5" x14ac:dyDescent="0.25">
      <c r="A115" s="144"/>
      <c r="B115" s="213" t="s">
        <v>317</v>
      </c>
      <c r="C115" s="139"/>
      <c r="D115" s="214">
        <v>2800</v>
      </c>
      <c r="E115" s="214">
        <v>3500</v>
      </c>
      <c r="F115" s="141"/>
      <c r="G115" s="141"/>
      <c r="H115" s="141"/>
      <c r="I115" s="143"/>
      <c r="J115" s="136"/>
      <c r="K115" s="136"/>
    </row>
    <row r="116" spans="1:11" s="135" customFormat="1" ht="31.5" x14ac:dyDescent="0.25">
      <c r="A116" s="144"/>
      <c r="B116" s="213" t="s">
        <v>318</v>
      </c>
      <c r="C116" s="139"/>
      <c r="D116" s="214">
        <v>32000</v>
      </c>
      <c r="E116" s="214">
        <v>40000</v>
      </c>
      <c r="F116" s="141"/>
      <c r="G116" s="141"/>
      <c r="H116" s="141"/>
      <c r="I116" s="143"/>
      <c r="J116" s="136"/>
      <c r="K116" s="136"/>
    </row>
    <row r="117" spans="1:11" s="135" customFormat="1" ht="31.5" x14ac:dyDescent="0.25">
      <c r="A117" s="144"/>
      <c r="B117" s="213" t="s">
        <v>319</v>
      </c>
      <c r="C117" s="139"/>
      <c r="D117" s="214">
        <v>11600</v>
      </c>
      <c r="E117" s="214">
        <v>14500</v>
      </c>
      <c r="F117" s="141"/>
      <c r="G117" s="141"/>
      <c r="H117" s="141"/>
      <c r="I117" s="143"/>
      <c r="J117" s="136"/>
      <c r="K117" s="136"/>
    </row>
    <row r="118" spans="1:11" s="135" customFormat="1" ht="31.5" x14ac:dyDescent="0.25">
      <c r="A118" s="144"/>
      <c r="B118" s="213" t="s">
        <v>320</v>
      </c>
      <c r="C118" s="139"/>
      <c r="D118" s="214">
        <v>16800</v>
      </c>
      <c r="E118" s="214">
        <v>21000</v>
      </c>
      <c r="F118" s="141"/>
      <c r="G118" s="141"/>
      <c r="H118" s="141"/>
      <c r="I118" s="143"/>
      <c r="J118" s="136"/>
      <c r="K118" s="136"/>
    </row>
    <row r="119" spans="1:11" s="135" customFormat="1" ht="31.5" customHeight="1" x14ac:dyDescent="0.25">
      <c r="A119" s="144"/>
      <c r="B119" s="213" t="s">
        <v>321</v>
      </c>
      <c r="C119" s="139"/>
      <c r="D119" s="214">
        <v>6800</v>
      </c>
      <c r="E119" s="214">
        <v>8500</v>
      </c>
      <c r="F119" s="141"/>
      <c r="G119" s="141"/>
      <c r="H119" s="141"/>
      <c r="I119" s="143"/>
      <c r="J119" s="136"/>
      <c r="K119" s="136"/>
    </row>
    <row r="120" spans="1:11" s="135" customFormat="1" ht="31.5" x14ac:dyDescent="0.25">
      <c r="A120" s="144" t="s">
        <v>322</v>
      </c>
      <c r="B120" s="140" t="s">
        <v>324</v>
      </c>
      <c r="C120" s="139">
        <v>79212300</v>
      </c>
      <c r="D120" s="142">
        <v>13272</v>
      </c>
      <c r="E120" s="142">
        <v>16590</v>
      </c>
      <c r="F120" s="141" t="s">
        <v>105</v>
      </c>
      <c r="G120" s="141" t="s">
        <v>102</v>
      </c>
      <c r="H120" s="141" t="s">
        <v>100</v>
      </c>
      <c r="I120" s="143" t="s">
        <v>101</v>
      </c>
      <c r="J120" s="136" t="s">
        <v>139</v>
      </c>
      <c r="K120" s="136" t="s">
        <v>325</v>
      </c>
    </row>
    <row r="121" spans="1:11" s="135" customFormat="1" ht="31.5" x14ac:dyDescent="0.25">
      <c r="A121" s="144" t="s">
        <v>323</v>
      </c>
      <c r="B121" s="140" t="s">
        <v>183</v>
      </c>
      <c r="C121" s="139">
        <v>45310000</v>
      </c>
      <c r="D121" s="142">
        <v>3222.66</v>
      </c>
      <c r="E121" s="142">
        <v>4028.33</v>
      </c>
      <c r="F121" s="141" t="s">
        <v>105</v>
      </c>
      <c r="G121" s="141" t="s">
        <v>102</v>
      </c>
      <c r="H121" s="141" t="s">
        <v>100</v>
      </c>
      <c r="I121" s="143" t="s">
        <v>101</v>
      </c>
      <c r="J121" s="136" t="s">
        <v>97</v>
      </c>
      <c r="K121" s="136" t="s">
        <v>326</v>
      </c>
    </row>
    <row r="122" spans="1:11" s="135" customFormat="1" ht="47.25" x14ac:dyDescent="0.25">
      <c r="A122" s="172" t="s">
        <v>380</v>
      </c>
      <c r="B122" s="177" t="s">
        <v>388</v>
      </c>
      <c r="C122" s="179">
        <v>45421160</v>
      </c>
      <c r="D122" s="178">
        <v>4240</v>
      </c>
      <c r="E122" s="178">
        <v>5300</v>
      </c>
      <c r="F122" s="203" t="s">
        <v>105</v>
      </c>
      <c r="G122" s="203" t="s">
        <v>102</v>
      </c>
      <c r="H122" s="203" t="s">
        <v>100</v>
      </c>
      <c r="I122" s="204" t="s">
        <v>101</v>
      </c>
      <c r="J122" s="174" t="s">
        <v>97</v>
      </c>
      <c r="K122" s="174" t="s">
        <v>381</v>
      </c>
    </row>
    <row r="123" spans="1:11" s="3" customFormat="1" ht="24" customHeight="1" x14ac:dyDescent="0.25">
      <c r="A123" s="60" t="s">
        <v>8</v>
      </c>
      <c r="B123" s="36"/>
      <c r="C123" s="133"/>
      <c r="D123" s="14">
        <f>SUM(D97,D102:D104,D109:D113,D6,D120:D122)</f>
        <v>10233938.66</v>
      </c>
      <c r="E123" s="138">
        <f>SUM(E97,E102:E104,E109:E113,E6,E120:E122)</f>
        <v>12737748.33</v>
      </c>
      <c r="F123" s="37"/>
      <c r="G123" s="37"/>
      <c r="H123" s="37"/>
      <c r="I123" s="38"/>
      <c r="J123" s="37"/>
      <c r="K123" s="53"/>
    </row>
    <row r="124" spans="1:11" s="3" customFormat="1" ht="17.25" customHeight="1" x14ac:dyDescent="0.25">
      <c r="A124" s="61"/>
      <c r="B124" s="62"/>
      <c r="C124" s="63"/>
      <c r="D124" s="64"/>
      <c r="E124" s="64"/>
      <c r="F124" s="65"/>
      <c r="G124" s="65"/>
      <c r="H124" s="65"/>
      <c r="I124" s="66"/>
      <c r="J124" s="65"/>
      <c r="K124" s="67"/>
    </row>
    <row r="125" spans="1:11" s="3" customFormat="1" ht="24" customHeight="1" x14ac:dyDescent="0.25">
      <c r="A125" s="60" t="s">
        <v>30</v>
      </c>
      <c r="B125" s="36"/>
      <c r="C125" s="133"/>
      <c r="D125" s="14"/>
      <c r="E125" s="14"/>
      <c r="F125" s="37"/>
      <c r="G125" s="37"/>
      <c r="H125" s="37"/>
      <c r="I125" s="38"/>
      <c r="J125" s="37"/>
      <c r="K125" s="53"/>
    </row>
    <row r="126" spans="1:11" s="4" customFormat="1" ht="31.5" customHeight="1" x14ac:dyDescent="0.25">
      <c r="A126" s="8" t="s">
        <v>58</v>
      </c>
      <c r="B126" s="146" t="s">
        <v>133</v>
      </c>
      <c r="C126" s="139">
        <v>72212224</v>
      </c>
      <c r="D126" s="137">
        <v>3500</v>
      </c>
      <c r="E126" s="142">
        <v>4375</v>
      </c>
      <c r="F126" s="168" t="s">
        <v>105</v>
      </c>
      <c r="G126" s="136" t="s">
        <v>102</v>
      </c>
      <c r="H126" s="136" t="s">
        <v>100</v>
      </c>
      <c r="I126" s="13" t="s">
        <v>101</v>
      </c>
      <c r="J126" s="136" t="s">
        <v>97</v>
      </c>
      <c r="K126" s="136" t="s">
        <v>125</v>
      </c>
    </row>
    <row r="127" spans="1:11" s="4" customFormat="1" ht="31.5" customHeight="1" x14ac:dyDescent="0.25">
      <c r="A127" s="144" t="s">
        <v>59</v>
      </c>
      <c r="B127" s="146" t="s">
        <v>134</v>
      </c>
      <c r="C127" s="139">
        <v>79341000</v>
      </c>
      <c r="D127" s="137">
        <v>3500</v>
      </c>
      <c r="E127" s="137">
        <v>4375</v>
      </c>
      <c r="F127" s="136" t="s">
        <v>105</v>
      </c>
      <c r="G127" s="136" t="s">
        <v>102</v>
      </c>
      <c r="H127" s="136" t="s">
        <v>100</v>
      </c>
      <c r="I127" s="13" t="s">
        <v>101</v>
      </c>
      <c r="J127" s="136" t="s">
        <v>97</v>
      </c>
      <c r="K127" s="136" t="s">
        <v>125</v>
      </c>
    </row>
    <row r="128" spans="1:11" s="4" customFormat="1" ht="31.5" customHeight="1" x14ac:dyDescent="0.25">
      <c r="A128" s="144" t="s">
        <v>60</v>
      </c>
      <c r="B128" s="146" t="s">
        <v>135</v>
      </c>
      <c r="C128" s="139">
        <v>79952000</v>
      </c>
      <c r="D128" s="137">
        <v>12000</v>
      </c>
      <c r="E128" s="137">
        <v>15000</v>
      </c>
      <c r="F128" s="136" t="s">
        <v>105</v>
      </c>
      <c r="G128" s="136" t="s">
        <v>102</v>
      </c>
      <c r="H128" s="136" t="s">
        <v>100</v>
      </c>
      <c r="I128" s="13" t="s">
        <v>101</v>
      </c>
      <c r="J128" s="136" t="s">
        <v>137</v>
      </c>
      <c r="K128" s="136" t="s">
        <v>138</v>
      </c>
    </row>
    <row r="129" spans="1:11" s="4" customFormat="1" ht="31.5" customHeight="1" x14ac:dyDescent="0.25">
      <c r="A129" s="144" t="s">
        <v>61</v>
      </c>
      <c r="B129" s="146" t="s">
        <v>136</v>
      </c>
      <c r="C129" s="139">
        <v>98390000</v>
      </c>
      <c r="D129" s="137">
        <v>3500</v>
      </c>
      <c r="E129" s="137">
        <v>3500</v>
      </c>
      <c r="F129" s="136" t="s">
        <v>105</v>
      </c>
      <c r="G129" s="136" t="s">
        <v>102</v>
      </c>
      <c r="H129" s="136" t="s">
        <v>100</v>
      </c>
      <c r="I129" s="13" t="s">
        <v>101</v>
      </c>
      <c r="J129" s="136" t="s">
        <v>139</v>
      </c>
      <c r="K129" s="136" t="s">
        <v>140</v>
      </c>
    </row>
    <row r="130" spans="1:11" s="4" customFormat="1" ht="47.25" x14ac:dyDescent="0.25">
      <c r="A130" s="172" t="s">
        <v>467</v>
      </c>
      <c r="B130" s="186" t="s">
        <v>468</v>
      </c>
      <c r="C130" s="179">
        <v>79993000</v>
      </c>
      <c r="D130" s="185">
        <v>6200</v>
      </c>
      <c r="E130" s="185">
        <v>7750</v>
      </c>
      <c r="F130" s="202" t="s">
        <v>105</v>
      </c>
      <c r="G130" s="202" t="s">
        <v>102</v>
      </c>
      <c r="H130" s="202" t="s">
        <v>100</v>
      </c>
      <c r="I130" s="200" t="s">
        <v>101</v>
      </c>
      <c r="J130" s="174" t="s">
        <v>137</v>
      </c>
      <c r="K130" s="174" t="s">
        <v>469</v>
      </c>
    </row>
    <row r="131" spans="1:11" s="3" customFormat="1" ht="24" customHeight="1" x14ac:dyDescent="0.25">
      <c r="A131" s="68" t="s">
        <v>31</v>
      </c>
      <c r="B131" s="104"/>
      <c r="C131" s="70"/>
      <c r="D131" s="71">
        <f>SUM(D126:D130)</f>
        <v>28700</v>
      </c>
      <c r="E131" s="71">
        <f>SUM(E126:E130)</f>
        <v>35000</v>
      </c>
      <c r="F131" s="72"/>
      <c r="G131" s="72"/>
      <c r="H131" s="72"/>
      <c r="I131" s="73"/>
      <c r="J131" s="72"/>
      <c r="K131" s="74"/>
    </row>
    <row r="132" spans="1:11" s="3" customFormat="1" ht="17.25" customHeight="1" x14ac:dyDescent="0.25">
      <c r="A132" s="61"/>
      <c r="B132" s="62"/>
      <c r="C132" s="63"/>
      <c r="D132" s="64"/>
      <c r="E132" s="64"/>
      <c r="F132" s="65"/>
      <c r="G132" s="65"/>
      <c r="H132" s="65"/>
      <c r="I132" s="66"/>
      <c r="J132" s="65"/>
      <c r="K132" s="67"/>
    </row>
    <row r="133" spans="1:11" s="3" customFormat="1" ht="24" customHeight="1" x14ac:dyDescent="0.25">
      <c r="A133" s="68" t="s">
        <v>7</v>
      </c>
      <c r="B133" s="69"/>
      <c r="C133" s="70"/>
      <c r="D133" s="71"/>
      <c r="E133" s="71"/>
      <c r="F133" s="72"/>
      <c r="G133" s="72"/>
      <c r="H133" s="72"/>
      <c r="I133" s="73"/>
      <c r="J133" s="72"/>
      <c r="K133" s="74"/>
    </row>
    <row r="134" spans="1:11" s="3" customFormat="1" ht="24" customHeight="1" x14ac:dyDescent="0.25">
      <c r="A134" s="228" t="s">
        <v>28</v>
      </c>
      <c r="B134" s="229"/>
      <c r="C134" s="229"/>
      <c r="D134" s="229"/>
      <c r="E134" s="229"/>
      <c r="F134" s="229"/>
      <c r="G134" s="229"/>
      <c r="H134" s="229"/>
      <c r="I134" s="229"/>
      <c r="J134" s="229"/>
      <c r="K134" s="230"/>
    </row>
    <row r="135" spans="1:11" s="3" customFormat="1" ht="31.5" customHeight="1" x14ac:dyDescent="0.25">
      <c r="A135" s="144" t="s">
        <v>62</v>
      </c>
      <c r="B135" s="140" t="s">
        <v>184</v>
      </c>
      <c r="C135" s="16">
        <v>71242000</v>
      </c>
      <c r="D135" s="142">
        <v>5500</v>
      </c>
      <c r="E135" s="142">
        <v>6875</v>
      </c>
      <c r="F135" s="141" t="s">
        <v>105</v>
      </c>
      <c r="G135" s="136" t="s">
        <v>102</v>
      </c>
      <c r="H135" s="136" t="s">
        <v>100</v>
      </c>
      <c r="I135" s="13" t="s">
        <v>101</v>
      </c>
      <c r="J135" s="141" t="s">
        <v>185</v>
      </c>
      <c r="K135" s="141" t="s">
        <v>186</v>
      </c>
    </row>
    <row r="136" spans="1:11" s="3" customFormat="1" ht="31.5" customHeight="1" x14ac:dyDescent="0.25">
      <c r="A136" s="144" t="s">
        <v>63</v>
      </c>
      <c r="B136" s="140" t="s">
        <v>187</v>
      </c>
      <c r="C136" s="16">
        <v>45454100</v>
      </c>
      <c r="D136" s="142">
        <v>72000</v>
      </c>
      <c r="E136" s="142">
        <v>90000</v>
      </c>
      <c r="F136" s="141" t="s">
        <v>96</v>
      </c>
      <c r="G136" s="136" t="s">
        <v>102</v>
      </c>
      <c r="H136" s="136" t="s">
        <v>100</v>
      </c>
      <c r="I136" s="13" t="s">
        <v>101</v>
      </c>
      <c r="J136" s="141" t="s">
        <v>188</v>
      </c>
      <c r="K136" s="141" t="s">
        <v>189</v>
      </c>
    </row>
    <row r="137" spans="1:11" s="3" customFormat="1" ht="31.5" customHeight="1" x14ac:dyDescent="0.25">
      <c r="A137" s="144" t="s">
        <v>64</v>
      </c>
      <c r="B137" s="140" t="s">
        <v>190</v>
      </c>
      <c r="C137" s="16">
        <v>45453100</v>
      </c>
      <c r="D137" s="142">
        <v>160000</v>
      </c>
      <c r="E137" s="142">
        <v>200000</v>
      </c>
      <c r="F137" s="141" t="s">
        <v>96</v>
      </c>
      <c r="G137" s="136" t="s">
        <v>102</v>
      </c>
      <c r="H137" s="136" t="s">
        <v>100</v>
      </c>
      <c r="I137" s="13" t="s">
        <v>101</v>
      </c>
      <c r="J137" s="141" t="s">
        <v>185</v>
      </c>
      <c r="K137" s="141" t="s">
        <v>191</v>
      </c>
    </row>
    <row r="138" spans="1:11" s="3" customFormat="1" ht="31.5" customHeight="1" x14ac:dyDescent="0.25">
      <c r="A138" s="144" t="s">
        <v>65</v>
      </c>
      <c r="B138" s="140" t="s">
        <v>192</v>
      </c>
      <c r="C138" s="16">
        <v>71242000</v>
      </c>
      <c r="D138" s="142">
        <v>14600</v>
      </c>
      <c r="E138" s="142">
        <v>18250</v>
      </c>
      <c r="F138" s="141" t="s">
        <v>105</v>
      </c>
      <c r="G138" s="136" t="s">
        <v>102</v>
      </c>
      <c r="H138" s="141" t="s">
        <v>100</v>
      </c>
      <c r="I138" s="143" t="s">
        <v>101</v>
      </c>
      <c r="J138" s="141" t="s">
        <v>185</v>
      </c>
      <c r="K138" s="141" t="s">
        <v>193</v>
      </c>
    </row>
    <row r="139" spans="1:11" s="3" customFormat="1" ht="31.5" customHeight="1" x14ac:dyDescent="0.25">
      <c r="A139" s="144" t="s">
        <v>66</v>
      </c>
      <c r="B139" s="140" t="s">
        <v>194</v>
      </c>
      <c r="C139" s="16">
        <v>45454100</v>
      </c>
      <c r="D139" s="142">
        <v>20000</v>
      </c>
      <c r="E139" s="142">
        <v>25000</v>
      </c>
      <c r="F139" s="141" t="s">
        <v>105</v>
      </c>
      <c r="G139" s="136" t="s">
        <v>102</v>
      </c>
      <c r="H139" s="141" t="s">
        <v>100</v>
      </c>
      <c r="I139" s="143" t="s">
        <v>101</v>
      </c>
      <c r="J139" s="141" t="s">
        <v>185</v>
      </c>
      <c r="K139" s="141" t="s">
        <v>193</v>
      </c>
    </row>
    <row r="140" spans="1:11" s="3" customFormat="1" ht="31.5" customHeight="1" x14ac:dyDescent="0.25">
      <c r="A140" s="144" t="s">
        <v>67</v>
      </c>
      <c r="B140" s="146" t="s">
        <v>198</v>
      </c>
      <c r="C140" s="139">
        <v>45421000</v>
      </c>
      <c r="D140" s="142">
        <v>56000</v>
      </c>
      <c r="E140" s="142">
        <v>70000</v>
      </c>
      <c r="F140" s="141" t="s">
        <v>105</v>
      </c>
      <c r="G140" s="136" t="s">
        <v>102</v>
      </c>
      <c r="H140" s="141" t="s">
        <v>100</v>
      </c>
      <c r="I140" s="143" t="s">
        <v>101</v>
      </c>
      <c r="J140" s="141" t="s">
        <v>185</v>
      </c>
      <c r="K140" s="141" t="s">
        <v>199</v>
      </c>
    </row>
    <row r="141" spans="1:11" s="3" customFormat="1" ht="31.5" customHeight="1" x14ac:dyDescent="0.25">
      <c r="A141" s="144" t="s">
        <v>195</v>
      </c>
      <c r="B141" s="146" t="s">
        <v>200</v>
      </c>
      <c r="C141" s="139">
        <v>71247000</v>
      </c>
      <c r="D141" s="142">
        <v>8000</v>
      </c>
      <c r="E141" s="142">
        <v>10000</v>
      </c>
      <c r="F141" s="136" t="s">
        <v>105</v>
      </c>
      <c r="G141" s="136" t="s">
        <v>102</v>
      </c>
      <c r="H141" s="141" t="s">
        <v>100</v>
      </c>
      <c r="I141" s="143" t="s">
        <v>101</v>
      </c>
      <c r="J141" s="141" t="s">
        <v>185</v>
      </c>
      <c r="K141" s="141" t="s">
        <v>199</v>
      </c>
    </row>
    <row r="142" spans="1:11" s="3" customFormat="1" ht="31.5" customHeight="1" x14ac:dyDescent="0.25">
      <c r="A142" s="144" t="s">
        <v>196</v>
      </c>
      <c r="B142" s="146" t="s">
        <v>201</v>
      </c>
      <c r="C142" s="139">
        <v>79610000</v>
      </c>
      <c r="D142" s="214">
        <v>96000</v>
      </c>
      <c r="E142" s="214">
        <v>120000</v>
      </c>
      <c r="F142" s="136" t="s">
        <v>96</v>
      </c>
      <c r="G142" s="136" t="s">
        <v>102</v>
      </c>
      <c r="H142" s="141" t="s">
        <v>100</v>
      </c>
      <c r="I142" s="143" t="s">
        <v>101</v>
      </c>
      <c r="J142" s="215" t="s">
        <v>97</v>
      </c>
      <c r="K142" s="215" t="s">
        <v>173</v>
      </c>
    </row>
    <row r="143" spans="1:11" s="3" customFormat="1" ht="31.5" customHeight="1" x14ac:dyDescent="0.25">
      <c r="A143" s="172" t="s">
        <v>355</v>
      </c>
      <c r="B143" s="127"/>
      <c r="C143" s="182"/>
      <c r="D143" s="178">
        <v>76800</v>
      </c>
      <c r="E143" s="178">
        <v>96000</v>
      </c>
      <c r="F143" s="124"/>
      <c r="G143" s="124"/>
      <c r="H143" s="171"/>
      <c r="I143" s="212"/>
      <c r="J143" s="180" t="s">
        <v>137</v>
      </c>
      <c r="K143" s="180" t="s">
        <v>248</v>
      </c>
    </row>
    <row r="144" spans="1:11" s="3" customFormat="1" ht="31.5" customHeight="1" x14ac:dyDescent="0.25">
      <c r="A144" s="144" t="s">
        <v>197</v>
      </c>
      <c r="B144" s="146" t="s">
        <v>334</v>
      </c>
      <c r="C144" s="139">
        <v>32321200</v>
      </c>
      <c r="D144" s="142">
        <v>10000</v>
      </c>
      <c r="E144" s="142">
        <v>12500</v>
      </c>
      <c r="F144" s="136" t="s">
        <v>105</v>
      </c>
      <c r="G144" s="136" t="s">
        <v>102</v>
      </c>
      <c r="H144" s="141" t="s">
        <v>100</v>
      </c>
      <c r="I144" s="143" t="s">
        <v>101</v>
      </c>
      <c r="J144" s="141" t="s">
        <v>137</v>
      </c>
      <c r="K144" s="141" t="s">
        <v>202</v>
      </c>
    </row>
    <row r="145" spans="1:11" s="3" customFormat="1" ht="47.25" x14ac:dyDescent="0.25">
      <c r="A145" s="172" t="s">
        <v>369</v>
      </c>
      <c r="B145" s="186" t="s">
        <v>370</v>
      </c>
      <c r="C145" s="179">
        <v>31625200</v>
      </c>
      <c r="D145" s="178">
        <v>10500</v>
      </c>
      <c r="E145" s="178">
        <v>13125</v>
      </c>
      <c r="F145" s="202" t="s">
        <v>105</v>
      </c>
      <c r="G145" s="202" t="s">
        <v>102</v>
      </c>
      <c r="H145" s="203" t="s">
        <v>100</v>
      </c>
      <c r="I145" s="204" t="s">
        <v>101</v>
      </c>
      <c r="J145" s="180" t="s">
        <v>97</v>
      </c>
      <c r="K145" s="180" t="s">
        <v>371</v>
      </c>
    </row>
    <row r="146" spans="1:11" s="3" customFormat="1" ht="47.25" x14ac:dyDescent="0.25">
      <c r="A146" s="172" t="s">
        <v>488</v>
      </c>
      <c r="B146" s="186" t="s">
        <v>489</v>
      </c>
      <c r="C146" s="179">
        <v>64215000</v>
      </c>
      <c r="D146" s="178">
        <v>8000</v>
      </c>
      <c r="E146" s="178">
        <v>10000</v>
      </c>
      <c r="F146" s="202" t="s">
        <v>105</v>
      </c>
      <c r="G146" s="202" t="s">
        <v>102</v>
      </c>
      <c r="H146" s="203" t="s">
        <v>100</v>
      </c>
      <c r="I146" s="204" t="s">
        <v>101</v>
      </c>
      <c r="J146" s="180" t="s">
        <v>185</v>
      </c>
      <c r="K146" s="180" t="s">
        <v>490</v>
      </c>
    </row>
    <row r="147" spans="1:11" s="3" customFormat="1" ht="24" customHeight="1" x14ac:dyDescent="0.25">
      <c r="A147" s="75" t="s">
        <v>29</v>
      </c>
      <c r="B147" s="76"/>
      <c r="C147" s="77"/>
      <c r="D147" s="78">
        <f>SUM(D135:D141,D143:D146)</f>
        <v>441400</v>
      </c>
      <c r="E147" s="78">
        <f>SUM(E135:E141,E143:E146)</f>
        <v>551750</v>
      </c>
      <c r="F147" s="79"/>
      <c r="G147" s="79"/>
      <c r="H147" s="79"/>
      <c r="I147" s="80"/>
      <c r="J147" s="79"/>
      <c r="K147" s="81"/>
    </row>
    <row r="148" spans="1:11" s="3" customFormat="1" ht="24" customHeight="1" x14ac:dyDescent="0.25">
      <c r="A148" s="35" t="s">
        <v>6</v>
      </c>
      <c r="B148" s="82"/>
      <c r="C148" s="133"/>
      <c r="D148" s="14">
        <f>SUM(D147)</f>
        <v>441400</v>
      </c>
      <c r="E148" s="138">
        <f>SUM(E147)</f>
        <v>551750</v>
      </c>
      <c r="F148" s="37"/>
      <c r="G148" s="37"/>
      <c r="H148" s="37"/>
      <c r="I148" s="38"/>
      <c r="J148" s="37"/>
      <c r="K148" s="53"/>
    </row>
    <row r="149" spans="1:11" s="3" customFormat="1" ht="17.25" customHeight="1" x14ac:dyDescent="0.25">
      <c r="A149" s="52"/>
      <c r="B149" s="54"/>
      <c r="C149" s="55"/>
      <c r="D149" s="56"/>
      <c r="E149" s="56"/>
      <c r="F149" s="57"/>
      <c r="G149" s="57"/>
      <c r="H149" s="57"/>
      <c r="I149" s="58"/>
      <c r="J149" s="57"/>
      <c r="K149" s="59"/>
    </row>
    <row r="150" spans="1:11" s="3" customFormat="1" ht="24" customHeight="1" x14ac:dyDescent="0.25">
      <c r="A150" s="60" t="s">
        <v>5</v>
      </c>
      <c r="B150" s="36"/>
      <c r="C150" s="133"/>
      <c r="D150" s="14"/>
      <c r="E150" s="14"/>
      <c r="F150" s="37"/>
      <c r="G150" s="37"/>
      <c r="H150" s="37"/>
      <c r="I150" s="38"/>
      <c r="J150" s="37"/>
      <c r="K150" s="53"/>
    </row>
    <row r="151" spans="1:11" s="3" customFormat="1" ht="31.5" customHeight="1" x14ac:dyDescent="0.25">
      <c r="A151" s="128" t="s">
        <v>68</v>
      </c>
      <c r="B151" s="127" t="s">
        <v>108</v>
      </c>
      <c r="C151" s="129">
        <v>66512100</v>
      </c>
      <c r="D151" s="134">
        <v>26400</v>
      </c>
      <c r="E151" s="134">
        <v>26400</v>
      </c>
      <c r="F151" s="130" t="s">
        <v>105</v>
      </c>
      <c r="G151" s="124" t="s">
        <v>102</v>
      </c>
      <c r="H151" s="124" t="s">
        <v>100</v>
      </c>
      <c r="I151" s="125" t="s">
        <v>101</v>
      </c>
      <c r="J151" s="124" t="s">
        <v>109</v>
      </c>
      <c r="K151" s="124" t="s">
        <v>110</v>
      </c>
    </row>
    <row r="152" spans="1:11" s="3" customFormat="1" ht="31.5" customHeight="1" x14ac:dyDescent="0.25">
      <c r="A152" s="128" t="s">
        <v>69</v>
      </c>
      <c r="B152" s="131" t="s">
        <v>111</v>
      </c>
      <c r="C152" s="129">
        <v>66513200</v>
      </c>
      <c r="D152" s="126">
        <v>6000</v>
      </c>
      <c r="E152" s="126">
        <v>6000</v>
      </c>
      <c r="F152" s="130" t="s">
        <v>105</v>
      </c>
      <c r="G152" s="124" t="s">
        <v>102</v>
      </c>
      <c r="H152" s="124" t="s">
        <v>100</v>
      </c>
      <c r="I152" s="125" t="s">
        <v>101</v>
      </c>
      <c r="J152" s="124" t="s">
        <v>112</v>
      </c>
      <c r="K152" s="124" t="s">
        <v>113</v>
      </c>
    </row>
    <row r="153" spans="1:11" s="3" customFormat="1" ht="47.25" x14ac:dyDescent="0.25">
      <c r="A153" s="183" t="s">
        <v>402</v>
      </c>
      <c r="B153" s="219" t="s">
        <v>404</v>
      </c>
      <c r="C153" s="220">
        <v>18100000</v>
      </c>
      <c r="D153" s="185">
        <v>14920</v>
      </c>
      <c r="E153" s="185">
        <v>18650</v>
      </c>
      <c r="F153" s="221" t="s">
        <v>105</v>
      </c>
      <c r="G153" s="174" t="s">
        <v>102</v>
      </c>
      <c r="H153" s="174" t="s">
        <v>100</v>
      </c>
      <c r="I153" s="181" t="s">
        <v>101</v>
      </c>
      <c r="J153" s="174" t="s">
        <v>97</v>
      </c>
      <c r="K153" s="174" t="s">
        <v>406</v>
      </c>
    </row>
    <row r="154" spans="1:11" s="3" customFormat="1" ht="47.25" x14ac:dyDescent="0.25">
      <c r="A154" s="183" t="s">
        <v>403</v>
      </c>
      <c r="B154" s="219" t="s">
        <v>405</v>
      </c>
      <c r="C154" s="220">
        <v>18800000</v>
      </c>
      <c r="D154" s="185">
        <v>8000</v>
      </c>
      <c r="E154" s="185">
        <v>10000</v>
      </c>
      <c r="F154" s="221" t="s">
        <v>105</v>
      </c>
      <c r="G154" s="174" t="s">
        <v>102</v>
      </c>
      <c r="H154" s="174" t="s">
        <v>100</v>
      </c>
      <c r="I154" s="181" t="s">
        <v>101</v>
      </c>
      <c r="J154" s="174" t="s">
        <v>97</v>
      </c>
      <c r="K154" s="174" t="s">
        <v>406</v>
      </c>
    </row>
    <row r="155" spans="1:11" s="3" customFormat="1" ht="47.25" x14ac:dyDescent="0.25">
      <c r="A155" s="183" t="s">
        <v>414</v>
      </c>
      <c r="B155" s="219" t="s">
        <v>415</v>
      </c>
      <c r="C155" s="220">
        <v>79713000</v>
      </c>
      <c r="D155" s="185">
        <v>26000</v>
      </c>
      <c r="E155" s="185">
        <v>32500</v>
      </c>
      <c r="F155" s="221" t="s">
        <v>105</v>
      </c>
      <c r="G155" s="174" t="s">
        <v>102</v>
      </c>
      <c r="H155" s="174" t="s">
        <v>100</v>
      </c>
      <c r="I155" s="181" t="s">
        <v>101</v>
      </c>
      <c r="J155" s="174" t="s">
        <v>97</v>
      </c>
      <c r="K155" s="174" t="s">
        <v>255</v>
      </c>
    </row>
    <row r="156" spans="1:11" s="3" customFormat="1" ht="47.25" x14ac:dyDescent="0.25">
      <c r="A156" s="183" t="s">
        <v>424</v>
      </c>
      <c r="B156" s="219" t="s">
        <v>425</v>
      </c>
      <c r="C156" s="220">
        <v>90919000</v>
      </c>
      <c r="D156" s="185">
        <v>438000</v>
      </c>
      <c r="E156" s="185">
        <v>547500</v>
      </c>
      <c r="F156" s="221" t="s">
        <v>302</v>
      </c>
      <c r="G156" s="174" t="s">
        <v>102</v>
      </c>
      <c r="H156" s="174" t="s">
        <v>230</v>
      </c>
      <c r="I156" s="181" t="s">
        <v>101</v>
      </c>
      <c r="J156" s="174" t="s">
        <v>137</v>
      </c>
      <c r="K156" s="174" t="s">
        <v>426</v>
      </c>
    </row>
    <row r="157" spans="1:11" s="3" customFormat="1" ht="47.25" x14ac:dyDescent="0.25">
      <c r="A157" s="183" t="s">
        <v>430</v>
      </c>
      <c r="B157" s="219" t="s">
        <v>431</v>
      </c>
      <c r="C157" s="227" t="s">
        <v>486</v>
      </c>
      <c r="D157" s="185">
        <v>96000</v>
      </c>
      <c r="E157" s="185">
        <v>120000</v>
      </c>
      <c r="F157" s="221" t="s">
        <v>229</v>
      </c>
      <c r="G157" s="174" t="s">
        <v>102</v>
      </c>
      <c r="H157" s="174" t="s">
        <v>230</v>
      </c>
      <c r="I157" s="181" t="s">
        <v>101</v>
      </c>
      <c r="J157" s="174" t="s">
        <v>185</v>
      </c>
      <c r="K157" s="174" t="s">
        <v>432</v>
      </c>
    </row>
    <row r="158" spans="1:11" s="3" customFormat="1" ht="47.25" x14ac:dyDescent="0.25">
      <c r="A158" s="183" t="s">
        <v>434</v>
      </c>
      <c r="B158" s="219" t="s">
        <v>435</v>
      </c>
      <c r="C158" s="220">
        <v>50413200</v>
      </c>
      <c r="D158" s="185">
        <v>5560</v>
      </c>
      <c r="E158" s="185">
        <v>6950</v>
      </c>
      <c r="F158" s="221" t="s">
        <v>105</v>
      </c>
      <c r="G158" s="174" t="s">
        <v>102</v>
      </c>
      <c r="H158" s="174" t="s">
        <v>100</v>
      </c>
      <c r="I158" s="181" t="s">
        <v>101</v>
      </c>
      <c r="J158" s="174" t="s">
        <v>137</v>
      </c>
      <c r="K158" s="174" t="s">
        <v>217</v>
      </c>
    </row>
    <row r="159" spans="1:11" s="3" customFormat="1" ht="47.25" x14ac:dyDescent="0.25">
      <c r="A159" s="183" t="s">
        <v>445</v>
      </c>
      <c r="B159" s="219" t="s">
        <v>453</v>
      </c>
      <c r="C159" s="220">
        <v>39131100</v>
      </c>
      <c r="D159" s="185">
        <v>6900</v>
      </c>
      <c r="E159" s="185">
        <v>8625</v>
      </c>
      <c r="F159" s="221" t="s">
        <v>105</v>
      </c>
      <c r="G159" s="174" t="s">
        <v>102</v>
      </c>
      <c r="H159" s="174" t="s">
        <v>100</v>
      </c>
      <c r="I159" s="181" t="s">
        <v>101</v>
      </c>
      <c r="J159" s="174" t="s">
        <v>137</v>
      </c>
      <c r="K159" s="174" t="s">
        <v>454</v>
      </c>
    </row>
    <row r="160" spans="1:11" s="3" customFormat="1" ht="47.25" x14ac:dyDescent="0.25">
      <c r="A160" s="183" t="s">
        <v>460</v>
      </c>
      <c r="B160" s="219" t="s">
        <v>461</v>
      </c>
      <c r="C160" s="220">
        <v>50413200</v>
      </c>
      <c r="D160" s="185">
        <v>9600</v>
      </c>
      <c r="E160" s="185">
        <v>12000</v>
      </c>
      <c r="F160" s="221" t="s">
        <v>105</v>
      </c>
      <c r="G160" s="174" t="s">
        <v>102</v>
      </c>
      <c r="H160" s="174" t="s">
        <v>100</v>
      </c>
      <c r="I160" s="181" t="s">
        <v>101</v>
      </c>
      <c r="J160" s="174" t="s">
        <v>185</v>
      </c>
      <c r="K160" s="174" t="s">
        <v>248</v>
      </c>
    </row>
    <row r="161" spans="1:11" s="3" customFormat="1" ht="47.25" x14ac:dyDescent="0.25">
      <c r="A161" s="183" t="s">
        <v>477</v>
      </c>
      <c r="B161" s="219" t="s">
        <v>481</v>
      </c>
      <c r="C161" s="220">
        <v>32412110</v>
      </c>
      <c r="D161" s="185">
        <v>6880</v>
      </c>
      <c r="E161" s="185">
        <v>8600</v>
      </c>
      <c r="F161" s="221" t="s">
        <v>105</v>
      </c>
      <c r="G161" s="174" t="s">
        <v>102</v>
      </c>
      <c r="H161" s="174" t="s">
        <v>100</v>
      </c>
      <c r="I161" s="181" t="s">
        <v>101</v>
      </c>
      <c r="J161" s="174" t="s">
        <v>137</v>
      </c>
      <c r="K161" s="174" t="s">
        <v>475</v>
      </c>
    </row>
    <row r="162" spans="1:11" s="3" customFormat="1" ht="47.25" x14ac:dyDescent="0.25">
      <c r="A162" s="183" t="s">
        <v>478</v>
      </c>
      <c r="B162" s="219" t="s">
        <v>482</v>
      </c>
      <c r="C162" s="220">
        <v>39130000</v>
      </c>
      <c r="D162" s="185">
        <v>9600</v>
      </c>
      <c r="E162" s="185">
        <v>12000</v>
      </c>
      <c r="F162" s="221" t="s">
        <v>105</v>
      </c>
      <c r="G162" s="174" t="s">
        <v>102</v>
      </c>
      <c r="H162" s="174" t="s">
        <v>100</v>
      </c>
      <c r="I162" s="181" t="s">
        <v>101</v>
      </c>
      <c r="J162" s="174" t="s">
        <v>185</v>
      </c>
      <c r="K162" s="174" t="s">
        <v>248</v>
      </c>
    </row>
    <row r="163" spans="1:11" s="3" customFormat="1" ht="47.25" x14ac:dyDescent="0.25">
      <c r="A163" s="183" t="s">
        <v>479</v>
      </c>
      <c r="B163" s="219" t="s">
        <v>483</v>
      </c>
      <c r="C163" s="220">
        <v>31625300</v>
      </c>
      <c r="D163" s="185">
        <v>14200</v>
      </c>
      <c r="E163" s="185">
        <v>17750</v>
      </c>
      <c r="F163" s="221" t="s">
        <v>105</v>
      </c>
      <c r="G163" s="174" t="s">
        <v>102</v>
      </c>
      <c r="H163" s="174" t="s">
        <v>100</v>
      </c>
      <c r="I163" s="181" t="s">
        <v>101</v>
      </c>
      <c r="J163" s="174" t="s">
        <v>185</v>
      </c>
      <c r="K163" s="174" t="s">
        <v>138</v>
      </c>
    </row>
    <row r="164" spans="1:11" s="3" customFormat="1" ht="47.25" x14ac:dyDescent="0.25">
      <c r="A164" s="183" t="s">
        <v>480</v>
      </c>
      <c r="B164" s="219" t="s">
        <v>484</v>
      </c>
      <c r="C164" s="220">
        <v>50730000</v>
      </c>
      <c r="D164" s="185">
        <v>18400</v>
      </c>
      <c r="E164" s="185">
        <v>23000</v>
      </c>
      <c r="F164" s="221" t="s">
        <v>105</v>
      </c>
      <c r="G164" s="174" t="s">
        <v>102</v>
      </c>
      <c r="H164" s="174" t="s">
        <v>100</v>
      </c>
      <c r="I164" s="181" t="s">
        <v>101</v>
      </c>
      <c r="J164" s="174" t="s">
        <v>185</v>
      </c>
      <c r="K164" s="174" t="s">
        <v>248</v>
      </c>
    </row>
    <row r="165" spans="1:11" s="5" customFormat="1" ht="31.5" customHeight="1" x14ac:dyDescent="0.25">
      <c r="A165" s="205" t="s">
        <v>70</v>
      </c>
      <c r="B165" s="206" t="s">
        <v>106</v>
      </c>
      <c r="C165" s="216">
        <v>48000000</v>
      </c>
      <c r="D165" s="207">
        <v>40000</v>
      </c>
      <c r="E165" s="207">
        <v>50000</v>
      </c>
      <c r="F165" s="208" t="s">
        <v>96</v>
      </c>
      <c r="G165" s="209" t="s">
        <v>102</v>
      </c>
      <c r="H165" s="210" t="s">
        <v>100</v>
      </c>
      <c r="I165" s="211" t="s">
        <v>101</v>
      </c>
      <c r="J165" s="210" t="s">
        <v>97</v>
      </c>
      <c r="K165" s="208" t="s">
        <v>107</v>
      </c>
    </row>
    <row r="166" spans="1:11" s="135" customFormat="1" ht="31.5" customHeight="1" x14ac:dyDescent="0.25">
      <c r="A166" s="183" t="s">
        <v>355</v>
      </c>
      <c r="B166" s="127"/>
      <c r="C166" s="179">
        <v>72261000</v>
      </c>
      <c r="D166" s="126"/>
      <c r="E166" s="126"/>
      <c r="F166" s="124"/>
      <c r="G166" s="124"/>
      <c r="H166" s="124"/>
      <c r="I166" s="125"/>
      <c r="J166" s="124"/>
      <c r="K166" s="124"/>
    </row>
    <row r="167" spans="1:11" s="135" customFormat="1" ht="47.25" x14ac:dyDescent="0.25">
      <c r="A167" s="183" t="s">
        <v>372</v>
      </c>
      <c r="B167" s="186" t="s">
        <v>373</v>
      </c>
      <c r="C167" s="179">
        <v>30200000</v>
      </c>
      <c r="D167" s="185">
        <v>8000</v>
      </c>
      <c r="E167" s="185">
        <v>10000</v>
      </c>
      <c r="F167" s="174" t="s">
        <v>105</v>
      </c>
      <c r="G167" s="174" t="s">
        <v>102</v>
      </c>
      <c r="H167" s="174" t="s">
        <v>100</v>
      </c>
      <c r="I167" s="181" t="s">
        <v>101</v>
      </c>
      <c r="J167" s="174" t="s">
        <v>97</v>
      </c>
      <c r="K167" s="174" t="s">
        <v>173</v>
      </c>
    </row>
    <row r="168" spans="1:11" s="135" customFormat="1" ht="47.25" x14ac:dyDescent="0.25">
      <c r="A168" s="183" t="s">
        <v>384</v>
      </c>
      <c r="B168" s="186" t="s">
        <v>462</v>
      </c>
      <c r="C168" s="179">
        <v>48000000</v>
      </c>
      <c r="D168" s="185">
        <v>9400</v>
      </c>
      <c r="E168" s="185">
        <v>11750</v>
      </c>
      <c r="F168" s="174" t="s">
        <v>105</v>
      </c>
      <c r="G168" s="174" t="s">
        <v>102</v>
      </c>
      <c r="H168" s="174" t="s">
        <v>100</v>
      </c>
      <c r="I168" s="181" t="s">
        <v>101</v>
      </c>
      <c r="J168" s="174" t="s">
        <v>97</v>
      </c>
      <c r="K168" s="174" t="s">
        <v>390</v>
      </c>
    </row>
    <row r="169" spans="1:11" s="135" customFormat="1" ht="47.25" x14ac:dyDescent="0.25">
      <c r="A169" s="183" t="s">
        <v>412</v>
      </c>
      <c r="B169" s="186" t="s">
        <v>413</v>
      </c>
      <c r="C169" s="179">
        <v>72261000</v>
      </c>
      <c r="D169" s="185">
        <v>20000</v>
      </c>
      <c r="E169" s="185">
        <v>25000</v>
      </c>
      <c r="F169" s="174" t="s">
        <v>105</v>
      </c>
      <c r="G169" s="174" t="s">
        <v>102</v>
      </c>
      <c r="H169" s="174" t="s">
        <v>100</v>
      </c>
      <c r="I169" s="181" t="s">
        <v>101</v>
      </c>
      <c r="J169" s="174" t="s">
        <v>137</v>
      </c>
      <c r="K169" s="174" t="s">
        <v>463</v>
      </c>
    </row>
    <row r="170" spans="1:11" s="135" customFormat="1" ht="47.25" x14ac:dyDescent="0.25">
      <c r="A170" s="183" t="s">
        <v>464</v>
      </c>
      <c r="B170" s="186" t="s">
        <v>465</v>
      </c>
      <c r="C170" s="179">
        <v>50730000</v>
      </c>
      <c r="D170" s="185">
        <v>22400</v>
      </c>
      <c r="E170" s="185">
        <v>28000</v>
      </c>
      <c r="F170" s="174" t="s">
        <v>105</v>
      </c>
      <c r="G170" s="174" t="s">
        <v>102</v>
      </c>
      <c r="H170" s="174" t="s">
        <v>100</v>
      </c>
      <c r="I170" s="181" t="s">
        <v>101</v>
      </c>
      <c r="J170" s="174" t="s">
        <v>185</v>
      </c>
      <c r="K170" s="174" t="s">
        <v>466</v>
      </c>
    </row>
    <row r="171" spans="1:11" s="3" customFormat="1" ht="24" customHeight="1" x14ac:dyDescent="0.25">
      <c r="A171" s="60" t="s">
        <v>4</v>
      </c>
      <c r="B171" s="36"/>
      <c r="C171" s="133"/>
      <c r="D171" s="14">
        <f>SUM(D151:D170)</f>
        <v>786260</v>
      </c>
      <c r="E171" s="138">
        <f>SUM(E151:E170)</f>
        <v>974725</v>
      </c>
      <c r="F171" s="37"/>
      <c r="G171" s="37"/>
      <c r="H171" s="37"/>
      <c r="I171" s="38"/>
      <c r="J171" s="37"/>
      <c r="K171" s="53"/>
    </row>
    <row r="172" spans="1:11" s="3" customFormat="1" ht="17.25" customHeight="1" x14ac:dyDescent="0.25">
      <c r="A172" s="52"/>
      <c r="B172" s="54"/>
      <c r="C172" s="55"/>
      <c r="D172" s="56"/>
      <c r="E172" s="56"/>
      <c r="F172" s="57"/>
      <c r="G172" s="57"/>
      <c r="H172" s="57"/>
      <c r="I172" s="58"/>
      <c r="J172" s="57"/>
      <c r="K172" s="59"/>
    </row>
    <row r="173" spans="1:11" s="3" customFormat="1" ht="24" customHeight="1" x14ac:dyDescent="0.25">
      <c r="A173" s="60" t="s">
        <v>3</v>
      </c>
      <c r="B173" s="82"/>
      <c r="C173" s="133"/>
      <c r="D173" s="14"/>
      <c r="E173" s="14"/>
      <c r="F173" s="37"/>
      <c r="G173" s="37"/>
      <c r="H173" s="37"/>
      <c r="I173" s="38"/>
      <c r="J173" s="37"/>
      <c r="K173" s="53"/>
    </row>
    <row r="174" spans="1:11" s="4" customFormat="1" ht="31.5" customHeight="1" x14ac:dyDescent="0.25">
      <c r="A174" s="144" t="s">
        <v>71</v>
      </c>
      <c r="B174" s="140" t="s">
        <v>144</v>
      </c>
      <c r="C174" s="16">
        <v>79810000</v>
      </c>
      <c r="D174" s="184">
        <v>18905.400000000001</v>
      </c>
      <c r="E174" s="184">
        <v>23631.75</v>
      </c>
      <c r="F174" s="141" t="s">
        <v>105</v>
      </c>
      <c r="G174" s="141" t="s">
        <v>102</v>
      </c>
      <c r="H174" s="141" t="s">
        <v>100</v>
      </c>
      <c r="I174" s="143" t="s">
        <v>101</v>
      </c>
      <c r="J174" s="141" t="s">
        <v>97</v>
      </c>
      <c r="K174" s="141" t="s">
        <v>165</v>
      </c>
    </row>
    <row r="175" spans="1:11" s="4" customFormat="1" ht="31.5" customHeight="1" x14ac:dyDescent="0.25">
      <c r="A175" s="172" t="s">
        <v>355</v>
      </c>
      <c r="B175" s="169"/>
      <c r="C175" s="170"/>
      <c r="D175" s="185">
        <v>17905.400000000001</v>
      </c>
      <c r="E175" s="185">
        <v>22381.75</v>
      </c>
      <c r="F175" s="171"/>
      <c r="G175" s="171"/>
      <c r="H175" s="171"/>
      <c r="I175" s="212"/>
      <c r="J175" s="171"/>
      <c r="K175" s="171"/>
    </row>
    <row r="176" spans="1:11" s="5" customFormat="1" ht="31.5" customHeight="1" x14ac:dyDescent="0.25">
      <c r="A176" s="144" t="s">
        <v>72</v>
      </c>
      <c r="B176" s="146" t="s">
        <v>145</v>
      </c>
      <c r="C176" s="139">
        <v>55311000</v>
      </c>
      <c r="D176" s="142">
        <v>12400</v>
      </c>
      <c r="E176" s="142">
        <v>15500</v>
      </c>
      <c r="F176" s="136" t="s">
        <v>105</v>
      </c>
      <c r="G176" s="136" t="s">
        <v>102</v>
      </c>
      <c r="H176" s="136" t="s">
        <v>100</v>
      </c>
      <c r="I176" s="13" t="s">
        <v>101</v>
      </c>
      <c r="J176" s="136" t="s">
        <v>97</v>
      </c>
      <c r="K176" s="136" t="s">
        <v>166</v>
      </c>
    </row>
    <row r="177" spans="1:11" s="5" customFormat="1" ht="31.5" customHeight="1" x14ac:dyDescent="0.25">
      <c r="A177" s="144" t="s">
        <v>73</v>
      </c>
      <c r="B177" s="146" t="s">
        <v>146</v>
      </c>
      <c r="C177" s="136" t="s">
        <v>327</v>
      </c>
      <c r="D177" s="142">
        <v>11000</v>
      </c>
      <c r="E177" s="142">
        <v>13750</v>
      </c>
      <c r="F177" s="136" t="s">
        <v>105</v>
      </c>
      <c r="G177" s="136" t="s">
        <v>102</v>
      </c>
      <c r="H177" s="136" t="s">
        <v>100</v>
      </c>
      <c r="I177" s="13" t="s">
        <v>101</v>
      </c>
      <c r="J177" s="136" t="s">
        <v>97</v>
      </c>
      <c r="K177" s="136" t="s">
        <v>167</v>
      </c>
    </row>
    <row r="178" spans="1:11" s="5" customFormat="1" ht="31.5" customHeight="1" x14ac:dyDescent="0.25">
      <c r="A178" s="8" t="s">
        <v>74</v>
      </c>
      <c r="B178" s="146" t="s">
        <v>147</v>
      </c>
      <c r="C178" s="16">
        <v>15900000</v>
      </c>
      <c r="D178" s="137">
        <v>8000</v>
      </c>
      <c r="E178" s="137">
        <v>10000</v>
      </c>
      <c r="F178" s="136" t="s">
        <v>105</v>
      </c>
      <c r="G178" s="136" t="s">
        <v>102</v>
      </c>
      <c r="H178" s="136" t="s">
        <v>100</v>
      </c>
      <c r="I178" s="13" t="s">
        <v>101</v>
      </c>
      <c r="J178" s="136" t="s">
        <v>97</v>
      </c>
      <c r="K178" s="136" t="s">
        <v>168</v>
      </c>
    </row>
    <row r="179" spans="1:11" s="5" customFormat="1" ht="31.5" customHeight="1" x14ac:dyDescent="0.25">
      <c r="A179" s="8" t="s">
        <v>75</v>
      </c>
      <c r="B179" s="146" t="s">
        <v>148</v>
      </c>
      <c r="C179" s="139">
        <v>15800000</v>
      </c>
      <c r="D179" s="137">
        <v>3000</v>
      </c>
      <c r="E179" s="137">
        <v>3750</v>
      </c>
      <c r="F179" s="136" t="s">
        <v>105</v>
      </c>
      <c r="G179" s="136" t="s">
        <v>102</v>
      </c>
      <c r="H179" s="136" t="s">
        <v>100</v>
      </c>
      <c r="I179" s="13" t="s">
        <v>101</v>
      </c>
      <c r="J179" s="136" t="s">
        <v>97</v>
      </c>
      <c r="K179" s="136" t="s">
        <v>169</v>
      </c>
    </row>
    <row r="180" spans="1:11" s="5" customFormat="1" ht="31.5" customHeight="1" x14ac:dyDescent="0.25">
      <c r="A180" s="144" t="s">
        <v>76</v>
      </c>
      <c r="B180" s="146" t="s">
        <v>149</v>
      </c>
      <c r="C180" s="139">
        <v>55100000</v>
      </c>
      <c r="D180" s="137">
        <v>7000</v>
      </c>
      <c r="E180" s="137">
        <v>8750</v>
      </c>
      <c r="F180" s="136" t="s">
        <v>105</v>
      </c>
      <c r="G180" s="136" t="s">
        <v>102</v>
      </c>
      <c r="H180" s="136" t="s">
        <v>100</v>
      </c>
      <c r="I180" s="13" t="s">
        <v>101</v>
      </c>
      <c r="J180" s="136" t="s">
        <v>97</v>
      </c>
      <c r="K180" s="136" t="s">
        <v>169</v>
      </c>
    </row>
    <row r="181" spans="1:11" s="5" customFormat="1" ht="31.5" customHeight="1" x14ac:dyDescent="0.25">
      <c r="A181" s="8" t="s">
        <v>77</v>
      </c>
      <c r="B181" s="146" t="s">
        <v>150</v>
      </c>
      <c r="C181" s="139">
        <v>55312000</v>
      </c>
      <c r="D181" s="137">
        <v>11000</v>
      </c>
      <c r="E181" s="137">
        <v>13750</v>
      </c>
      <c r="F181" s="136" t="s">
        <v>105</v>
      </c>
      <c r="G181" s="136" t="s">
        <v>102</v>
      </c>
      <c r="H181" s="136" t="s">
        <v>100</v>
      </c>
      <c r="I181" s="13" t="s">
        <v>101</v>
      </c>
      <c r="J181" s="136" t="s">
        <v>97</v>
      </c>
      <c r="K181" s="136" t="s">
        <v>167</v>
      </c>
    </row>
    <row r="182" spans="1:11" s="5" customFormat="1" ht="31.5" customHeight="1" x14ac:dyDescent="0.25">
      <c r="A182" s="144" t="s">
        <v>78</v>
      </c>
      <c r="B182" s="146" t="s">
        <v>151</v>
      </c>
      <c r="C182" s="139">
        <v>55520000</v>
      </c>
      <c r="D182" s="137">
        <v>16000</v>
      </c>
      <c r="E182" s="137">
        <v>20000</v>
      </c>
      <c r="F182" s="136" t="s">
        <v>105</v>
      </c>
      <c r="G182" s="136" t="s">
        <v>102</v>
      </c>
      <c r="H182" s="136" t="s">
        <v>100</v>
      </c>
      <c r="I182" s="13" t="s">
        <v>101</v>
      </c>
      <c r="J182" s="136" t="s">
        <v>97</v>
      </c>
      <c r="K182" s="136" t="s">
        <v>170</v>
      </c>
    </row>
    <row r="183" spans="1:11" s="5" customFormat="1" ht="31.5" customHeight="1" x14ac:dyDescent="0.25">
      <c r="A183" s="8" t="s">
        <v>79</v>
      </c>
      <c r="B183" s="146" t="s">
        <v>152</v>
      </c>
      <c r="C183" s="139">
        <v>79953000</v>
      </c>
      <c r="D183" s="137">
        <v>24000</v>
      </c>
      <c r="E183" s="137">
        <v>30000</v>
      </c>
      <c r="F183" s="136" t="s">
        <v>105</v>
      </c>
      <c r="G183" s="136" t="s">
        <v>102</v>
      </c>
      <c r="H183" s="136" t="s">
        <v>100</v>
      </c>
      <c r="I183" s="13" t="s">
        <v>101</v>
      </c>
      <c r="J183" s="136" t="s">
        <v>171</v>
      </c>
      <c r="K183" s="136" t="s">
        <v>172</v>
      </c>
    </row>
    <row r="184" spans="1:11" s="5" customFormat="1" ht="31.5" customHeight="1" x14ac:dyDescent="0.25">
      <c r="A184" s="8" t="s">
        <v>80</v>
      </c>
      <c r="B184" s="146" t="s">
        <v>153</v>
      </c>
      <c r="C184" s="139">
        <v>79521000</v>
      </c>
      <c r="D184" s="184">
        <v>6000</v>
      </c>
      <c r="E184" s="184">
        <v>7500</v>
      </c>
      <c r="F184" s="136" t="s">
        <v>105</v>
      </c>
      <c r="G184" s="136" t="s">
        <v>102</v>
      </c>
      <c r="H184" s="136" t="s">
        <v>100</v>
      </c>
      <c r="I184" s="13" t="s">
        <v>101</v>
      </c>
      <c r="J184" s="136" t="s">
        <v>97</v>
      </c>
      <c r="K184" s="136" t="s">
        <v>173</v>
      </c>
    </row>
    <row r="185" spans="1:11" s="135" customFormat="1" ht="31.5" customHeight="1" x14ac:dyDescent="0.25">
      <c r="A185" s="183" t="s">
        <v>355</v>
      </c>
      <c r="B185" s="127"/>
      <c r="C185" s="182"/>
      <c r="D185" s="185">
        <v>6400</v>
      </c>
      <c r="E185" s="185">
        <v>8000</v>
      </c>
      <c r="F185" s="124"/>
      <c r="G185" s="124"/>
      <c r="H185" s="124"/>
      <c r="I185" s="125"/>
      <c r="J185" s="124"/>
      <c r="K185" s="124"/>
    </row>
    <row r="186" spans="1:11" s="5" customFormat="1" ht="31.5" customHeight="1" x14ac:dyDescent="0.25">
      <c r="A186" s="8" t="s">
        <v>81</v>
      </c>
      <c r="B186" s="146" t="s">
        <v>154</v>
      </c>
      <c r="C186" s="139">
        <v>63000000</v>
      </c>
      <c r="D186" s="137">
        <v>4000</v>
      </c>
      <c r="E186" s="137">
        <v>5000</v>
      </c>
      <c r="F186" s="136" t="s">
        <v>105</v>
      </c>
      <c r="G186" s="136" t="s">
        <v>102</v>
      </c>
      <c r="H186" s="136" t="s">
        <v>100</v>
      </c>
      <c r="I186" s="13" t="s">
        <v>101</v>
      </c>
      <c r="J186" s="136" t="s">
        <v>97</v>
      </c>
      <c r="K186" s="136" t="s">
        <v>167</v>
      </c>
    </row>
    <row r="187" spans="1:11" s="5" customFormat="1" ht="31.5" customHeight="1" x14ac:dyDescent="0.25">
      <c r="A187" s="144" t="s">
        <v>82</v>
      </c>
      <c r="B187" s="146" t="s">
        <v>155</v>
      </c>
      <c r="C187" s="139">
        <v>79341000</v>
      </c>
      <c r="D187" s="137">
        <v>6900</v>
      </c>
      <c r="E187" s="137">
        <v>8625</v>
      </c>
      <c r="F187" s="136" t="s">
        <v>105</v>
      </c>
      <c r="G187" s="136" t="s">
        <v>102</v>
      </c>
      <c r="H187" s="136" t="s">
        <v>100</v>
      </c>
      <c r="I187" s="13" t="s">
        <v>101</v>
      </c>
      <c r="J187" s="136" t="s">
        <v>97</v>
      </c>
      <c r="K187" s="136" t="s">
        <v>174</v>
      </c>
    </row>
    <row r="188" spans="1:11" s="5" customFormat="1" ht="31.5" customHeight="1" x14ac:dyDescent="0.25">
      <c r="A188" s="8" t="s">
        <v>83</v>
      </c>
      <c r="B188" s="146" t="s">
        <v>156</v>
      </c>
      <c r="C188" s="139">
        <v>79211100</v>
      </c>
      <c r="D188" s="137">
        <v>10000</v>
      </c>
      <c r="E188" s="137">
        <v>12500</v>
      </c>
      <c r="F188" s="136" t="s">
        <v>105</v>
      </c>
      <c r="G188" s="136" t="s">
        <v>102</v>
      </c>
      <c r="H188" s="136" t="s">
        <v>100</v>
      </c>
      <c r="I188" s="13" t="s">
        <v>101</v>
      </c>
      <c r="J188" s="136" t="s">
        <v>175</v>
      </c>
      <c r="K188" s="136" t="s">
        <v>110</v>
      </c>
    </row>
    <row r="189" spans="1:11" s="5" customFormat="1" ht="31.5" customHeight="1" x14ac:dyDescent="0.25">
      <c r="A189" s="144" t="s">
        <v>84</v>
      </c>
      <c r="B189" s="146" t="s">
        <v>157</v>
      </c>
      <c r="C189" s="139">
        <v>24955000</v>
      </c>
      <c r="D189" s="184">
        <v>8500</v>
      </c>
      <c r="E189" s="184">
        <v>10625</v>
      </c>
      <c r="F189" s="136" t="s">
        <v>105</v>
      </c>
      <c r="G189" s="136" t="s">
        <v>102</v>
      </c>
      <c r="H189" s="136" t="s">
        <v>100</v>
      </c>
      <c r="I189" s="13" t="s">
        <v>101</v>
      </c>
      <c r="J189" s="136" t="s">
        <v>97</v>
      </c>
      <c r="K189" s="136" t="s">
        <v>176</v>
      </c>
    </row>
    <row r="190" spans="1:11" s="135" customFormat="1" ht="31.5" customHeight="1" x14ac:dyDescent="0.25">
      <c r="A190" s="172" t="s">
        <v>355</v>
      </c>
      <c r="B190" s="127"/>
      <c r="C190" s="182"/>
      <c r="D190" s="185">
        <v>7000</v>
      </c>
      <c r="E190" s="185">
        <v>8750</v>
      </c>
      <c r="F190" s="124"/>
      <c r="G190" s="124"/>
      <c r="H190" s="124"/>
      <c r="I190" s="125"/>
      <c r="J190" s="124"/>
      <c r="K190" s="124"/>
    </row>
    <row r="191" spans="1:11" s="5" customFormat="1" ht="31.5" customHeight="1" x14ac:dyDescent="0.25">
      <c r="A191" s="144" t="s">
        <v>85</v>
      </c>
      <c r="B191" s="146" t="s">
        <v>158</v>
      </c>
      <c r="C191" s="139">
        <v>39522530</v>
      </c>
      <c r="D191" s="184">
        <v>10500</v>
      </c>
      <c r="E191" s="184">
        <v>13125</v>
      </c>
      <c r="F191" s="136" t="s">
        <v>105</v>
      </c>
      <c r="G191" s="136" t="s">
        <v>102</v>
      </c>
      <c r="H191" s="136" t="s">
        <v>100</v>
      </c>
      <c r="I191" s="13" t="s">
        <v>101</v>
      </c>
      <c r="J191" s="141" t="s">
        <v>97</v>
      </c>
      <c r="K191" s="136" t="s">
        <v>173</v>
      </c>
    </row>
    <row r="192" spans="1:11" s="135" customFormat="1" ht="31.5" customHeight="1" x14ac:dyDescent="0.25">
      <c r="A192" s="172" t="s">
        <v>355</v>
      </c>
      <c r="B192" s="127"/>
      <c r="C192" s="182"/>
      <c r="D192" s="185">
        <v>18000</v>
      </c>
      <c r="E192" s="185">
        <v>22500</v>
      </c>
      <c r="F192" s="124"/>
      <c r="G192" s="124"/>
      <c r="H192" s="124"/>
      <c r="I192" s="125"/>
      <c r="J192" s="171"/>
      <c r="K192" s="124"/>
    </row>
    <row r="193" spans="1:11" s="5" customFormat="1" ht="31.5" customHeight="1" x14ac:dyDescent="0.25">
      <c r="A193" s="144" t="s">
        <v>114</v>
      </c>
      <c r="B193" s="146" t="s">
        <v>159</v>
      </c>
      <c r="C193" s="139">
        <v>32321200</v>
      </c>
      <c r="D193" s="184">
        <v>13500</v>
      </c>
      <c r="E193" s="184">
        <v>16875</v>
      </c>
      <c r="F193" s="136" t="s">
        <v>105</v>
      </c>
      <c r="G193" s="136" t="s">
        <v>102</v>
      </c>
      <c r="H193" s="136" t="s">
        <v>100</v>
      </c>
      <c r="I193" s="13" t="s">
        <v>101</v>
      </c>
      <c r="J193" s="141" t="s">
        <v>97</v>
      </c>
      <c r="K193" s="136" t="s">
        <v>177</v>
      </c>
    </row>
    <row r="194" spans="1:11" s="135" customFormat="1" ht="31.5" customHeight="1" x14ac:dyDescent="0.25">
      <c r="A194" s="172" t="s">
        <v>355</v>
      </c>
      <c r="B194" s="127"/>
      <c r="C194" s="182"/>
      <c r="D194" s="185">
        <v>19100</v>
      </c>
      <c r="E194" s="185">
        <v>23875</v>
      </c>
      <c r="F194" s="124"/>
      <c r="G194" s="124"/>
      <c r="H194" s="124"/>
      <c r="I194" s="125"/>
      <c r="J194" s="171"/>
      <c r="K194" s="124"/>
    </row>
    <row r="195" spans="1:11" s="5" customFormat="1" ht="31.5" customHeight="1" x14ac:dyDescent="0.25">
      <c r="A195" s="144" t="s">
        <v>115</v>
      </c>
      <c r="B195" s="146" t="s">
        <v>160</v>
      </c>
      <c r="C195" s="139">
        <v>44212320</v>
      </c>
      <c r="D195" s="184">
        <v>9200</v>
      </c>
      <c r="E195" s="184">
        <v>11500</v>
      </c>
      <c r="F195" s="136" t="s">
        <v>105</v>
      </c>
      <c r="G195" s="136" t="s">
        <v>102</v>
      </c>
      <c r="H195" s="136" t="s">
        <v>100</v>
      </c>
      <c r="I195" s="13" t="s">
        <v>101</v>
      </c>
      <c r="J195" s="215" t="s">
        <v>171</v>
      </c>
      <c r="K195" s="173" t="s">
        <v>178</v>
      </c>
    </row>
    <row r="196" spans="1:11" s="135" customFormat="1" ht="31.5" customHeight="1" x14ac:dyDescent="0.25">
      <c r="A196" s="172" t="s">
        <v>355</v>
      </c>
      <c r="B196" s="127"/>
      <c r="C196" s="182"/>
      <c r="D196" s="185">
        <v>14500</v>
      </c>
      <c r="E196" s="185">
        <v>18125</v>
      </c>
      <c r="F196" s="124"/>
      <c r="G196" s="124"/>
      <c r="H196" s="124"/>
      <c r="I196" s="125"/>
      <c r="J196" s="180" t="s">
        <v>97</v>
      </c>
      <c r="K196" s="174" t="s">
        <v>177</v>
      </c>
    </row>
    <row r="197" spans="1:11" s="5" customFormat="1" ht="31.5" customHeight="1" x14ac:dyDescent="0.25">
      <c r="A197" s="144" t="s">
        <v>116</v>
      </c>
      <c r="B197" s="223" t="s">
        <v>161</v>
      </c>
      <c r="C197" s="139">
        <v>79952000</v>
      </c>
      <c r="D197" s="137">
        <v>26000</v>
      </c>
      <c r="E197" s="137">
        <v>32500</v>
      </c>
      <c r="F197" s="136" t="s">
        <v>105</v>
      </c>
      <c r="G197" s="136" t="s">
        <v>102</v>
      </c>
      <c r="H197" s="136" t="s">
        <v>100</v>
      </c>
      <c r="I197" s="13" t="s">
        <v>101</v>
      </c>
      <c r="J197" s="141" t="s">
        <v>137</v>
      </c>
      <c r="K197" s="136" t="s">
        <v>179</v>
      </c>
    </row>
    <row r="198" spans="1:11" s="135" customFormat="1" ht="31.5" customHeight="1" x14ac:dyDescent="0.25">
      <c r="A198" s="222"/>
      <c r="B198" s="186" t="s">
        <v>433</v>
      </c>
      <c r="C198" s="182"/>
      <c r="D198" s="126"/>
      <c r="E198" s="126"/>
      <c r="F198" s="124"/>
      <c r="G198" s="124"/>
      <c r="H198" s="124"/>
      <c r="I198" s="125"/>
      <c r="J198" s="171"/>
      <c r="K198" s="124"/>
    </row>
    <row r="199" spans="1:11" s="5" customFormat="1" ht="31.5" customHeight="1" x14ac:dyDescent="0.25">
      <c r="A199" s="144" t="s">
        <v>117</v>
      </c>
      <c r="B199" s="146" t="s">
        <v>162</v>
      </c>
      <c r="C199" s="139">
        <v>79810000</v>
      </c>
      <c r="D199" s="137">
        <v>5340</v>
      </c>
      <c r="E199" s="137">
        <v>6675</v>
      </c>
      <c r="F199" s="136" t="s">
        <v>105</v>
      </c>
      <c r="G199" s="136" t="s">
        <v>102</v>
      </c>
      <c r="H199" s="136" t="s">
        <v>100</v>
      </c>
      <c r="I199" s="13" t="s">
        <v>101</v>
      </c>
      <c r="J199" s="141" t="s">
        <v>97</v>
      </c>
      <c r="K199" s="136" t="s">
        <v>180</v>
      </c>
    </row>
    <row r="200" spans="1:11" s="5" customFormat="1" ht="31.5" customHeight="1" x14ac:dyDescent="0.25">
      <c r="A200" s="144" t="s">
        <v>118</v>
      </c>
      <c r="B200" s="146" t="s">
        <v>163</v>
      </c>
      <c r="C200" s="139">
        <v>98390000</v>
      </c>
      <c r="D200" s="184">
        <v>5500</v>
      </c>
      <c r="E200" s="184">
        <v>5500</v>
      </c>
      <c r="F200" s="136" t="s">
        <v>105</v>
      </c>
      <c r="G200" s="136" t="s">
        <v>102</v>
      </c>
      <c r="H200" s="136" t="s">
        <v>100</v>
      </c>
      <c r="I200" s="13" t="s">
        <v>101</v>
      </c>
      <c r="J200" s="141" t="s">
        <v>97</v>
      </c>
      <c r="K200" s="136" t="s">
        <v>173</v>
      </c>
    </row>
    <row r="201" spans="1:11" s="135" customFormat="1" ht="31.5" customHeight="1" x14ac:dyDescent="0.25">
      <c r="A201" s="172" t="s">
        <v>355</v>
      </c>
      <c r="B201" s="127"/>
      <c r="C201" s="182"/>
      <c r="D201" s="185">
        <v>6800</v>
      </c>
      <c r="E201" s="185">
        <v>6800</v>
      </c>
      <c r="F201" s="124"/>
      <c r="G201" s="124"/>
      <c r="H201" s="124"/>
      <c r="I201" s="125"/>
      <c r="J201" s="171"/>
      <c r="K201" s="124"/>
    </row>
    <row r="202" spans="1:11" s="5" customFormat="1" ht="31.5" customHeight="1" x14ac:dyDescent="0.25">
      <c r="A202" s="144" t="s">
        <v>119</v>
      </c>
      <c r="B202" s="146" t="s">
        <v>164</v>
      </c>
      <c r="C202" s="139">
        <v>44210000</v>
      </c>
      <c r="D202" s="184">
        <v>7400</v>
      </c>
      <c r="E202" s="184">
        <v>9250</v>
      </c>
      <c r="F202" s="136" t="s">
        <v>105</v>
      </c>
      <c r="G202" s="136" t="s">
        <v>102</v>
      </c>
      <c r="H202" s="136" t="s">
        <v>100</v>
      </c>
      <c r="I202" s="13" t="s">
        <v>101</v>
      </c>
      <c r="J202" s="141" t="s">
        <v>137</v>
      </c>
      <c r="K202" s="136" t="s">
        <v>181</v>
      </c>
    </row>
    <row r="203" spans="1:11" s="135" customFormat="1" ht="31.5" customHeight="1" x14ac:dyDescent="0.25">
      <c r="A203" s="172" t="s">
        <v>355</v>
      </c>
      <c r="B203" s="127"/>
      <c r="C203" s="182"/>
      <c r="D203" s="185">
        <v>16900</v>
      </c>
      <c r="E203" s="185">
        <v>21125</v>
      </c>
      <c r="F203" s="124"/>
      <c r="G203" s="124"/>
      <c r="H203" s="124"/>
      <c r="I203" s="125"/>
      <c r="J203" s="171"/>
      <c r="K203" s="124"/>
    </row>
    <row r="204" spans="1:11" s="135" customFormat="1" ht="47.25" x14ac:dyDescent="0.25">
      <c r="A204" s="172" t="s">
        <v>421</v>
      </c>
      <c r="B204" s="186" t="s">
        <v>422</v>
      </c>
      <c r="C204" s="179">
        <v>98390000</v>
      </c>
      <c r="D204" s="185">
        <v>4000</v>
      </c>
      <c r="E204" s="185">
        <v>5000</v>
      </c>
      <c r="F204" s="174" t="s">
        <v>105</v>
      </c>
      <c r="G204" s="174" t="s">
        <v>102</v>
      </c>
      <c r="H204" s="174" t="s">
        <v>100</v>
      </c>
      <c r="I204" s="181" t="s">
        <v>101</v>
      </c>
      <c r="J204" s="180" t="s">
        <v>97</v>
      </c>
      <c r="K204" s="174" t="s">
        <v>423</v>
      </c>
    </row>
    <row r="205" spans="1:11" s="135" customFormat="1" ht="47.25" x14ac:dyDescent="0.25">
      <c r="A205" s="172" t="s">
        <v>447</v>
      </c>
      <c r="B205" s="186" t="s">
        <v>449</v>
      </c>
      <c r="C205" s="179">
        <v>73210000</v>
      </c>
      <c r="D205" s="185">
        <v>6500</v>
      </c>
      <c r="E205" s="185">
        <v>8125</v>
      </c>
      <c r="F205" s="174" t="s">
        <v>105</v>
      </c>
      <c r="G205" s="174" t="s">
        <v>102</v>
      </c>
      <c r="H205" s="174" t="s">
        <v>100</v>
      </c>
      <c r="I205" s="181" t="s">
        <v>124</v>
      </c>
      <c r="J205" s="180" t="s">
        <v>97</v>
      </c>
      <c r="K205" s="174" t="s">
        <v>450</v>
      </c>
    </row>
    <row r="206" spans="1:11" s="135" customFormat="1" ht="47.25" x14ac:dyDescent="0.25">
      <c r="A206" s="172" t="s">
        <v>448</v>
      </c>
      <c r="B206" s="186" t="s">
        <v>451</v>
      </c>
      <c r="C206" s="179">
        <v>79952000</v>
      </c>
      <c r="D206" s="185">
        <v>6068</v>
      </c>
      <c r="E206" s="185">
        <v>7585</v>
      </c>
      <c r="F206" s="174" t="s">
        <v>105</v>
      </c>
      <c r="G206" s="174" t="s">
        <v>102</v>
      </c>
      <c r="H206" s="174" t="s">
        <v>100</v>
      </c>
      <c r="I206" s="181" t="s">
        <v>101</v>
      </c>
      <c r="J206" s="180" t="s">
        <v>97</v>
      </c>
      <c r="K206" s="174" t="s">
        <v>452</v>
      </c>
    </row>
    <row r="207" spans="1:11" s="3" customFormat="1" ht="24" customHeight="1" x14ac:dyDescent="0.25">
      <c r="A207" s="60" t="s">
        <v>2</v>
      </c>
      <c r="B207" s="82"/>
      <c r="C207" s="145"/>
      <c r="D207" s="138">
        <f>SUM(D175:D183,D185:D188,D190,D192,D194,D196:D199,D201,D203:D206)</f>
        <v>267813.40000000002</v>
      </c>
      <c r="E207" s="138">
        <f>SUM(E175:E183,E185:E188,E190,E192,E194,E196:E199,E201,E203:E206)</f>
        <v>333066.75</v>
      </c>
      <c r="F207" s="37"/>
      <c r="G207" s="37"/>
      <c r="H207" s="37"/>
      <c r="I207" s="38"/>
      <c r="J207" s="37"/>
      <c r="K207" s="53"/>
    </row>
    <row r="208" spans="1:11" s="3" customFormat="1" ht="17.25" customHeight="1" x14ac:dyDescent="0.25">
      <c r="A208" s="52"/>
      <c r="B208" s="54"/>
      <c r="C208" s="55"/>
      <c r="D208" s="56"/>
      <c r="E208" s="56"/>
      <c r="F208" s="57"/>
      <c r="G208" s="57"/>
      <c r="H208" s="57"/>
      <c r="I208" s="58"/>
      <c r="J208" s="57"/>
      <c r="K208" s="59"/>
    </row>
    <row r="209" spans="1:11" s="3" customFormat="1" ht="24" customHeight="1" x14ac:dyDescent="0.25">
      <c r="A209" s="60" t="s">
        <v>32</v>
      </c>
      <c r="B209" s="82"/>
      <c r="C209" s="133"/>
      <c r="D209" s="14"/>
      <c r="E209" s="14"/>
      <c r="F209" s="37"/>
      <c r="G209" s="37"/>
      <c r="H209" s="37"/>
      <c r="I209" s="38"/>
      <c r="J209" s="37"/>
      <c r="K209" s="53"/>
    </row>
    <row r="210" spans="1:11" s="4" customFormat="1" ht="31.5" customHeight="1" x14ac:dyDescent="0.25">
      <c r="A210" s="8" t="s">
        <v>86</v>
      </c>
      <c r="B210" s="146" t="s">
        <v>94</v>
      </c>
      <c r="C210" s="139">
        <v>45000000</v>
      </c>
      <c r="D210" s="137">
        <v>700000</v>
      </c>
      <c r="E210" s="137">
        <v>875000</v>
      </c>
      <c r="F210" s="136" t="s">
        <v>96</v>
      </c>
      <c r="G210" s="136" t="s">
        <v>102</v>
      </c>
      <c r="H210" s="136" t="s">
        <v>100</v>
      </c>
      <c r="I210" s="13" t="s">
        <v>101</v>
      </c>
      <c r="J210" s="136" t="s">
        <v>97</v>
      </c>
      <c r="K210" s="173" t="s">
        <v>98</v>
      </c>
    </row>
    <row r="211" spans="1:11" s="4" customFormat="1" ht="31.5" customHeight="1" x14ac:dyDescent="0.25">
      <c r="A211" s="183" t="s">
        <v>355</v>
      </c>
      <c r="B211" s="127"/>
      <c r="C211" s="182"/>
      <c r="D211" s="126"/>
      <c r="E211" s="126"/>
      <c r="F211" s="124"/>
      <c r="G211" s="124"/>
      <c r="H211" s="124"/>
      <c r="I211" s="125"/>
      <c r="J211" s="124"/>
      <c r="K211" s="174" t="s">
        <v>441</v>
      </c>
    </row>
    <row r="212" spans="1:11" s="4" customFormat="1" ht="31.5" customHeight="1" x14ac:dyDescent="0.25">
      <c r="A212" s="8" t="s">
        <v>87</v>
      </c>
      <c r="B212" s="146" t="s">
        <v>95</v>
      </c>
      <c r="C212" s="139">
        <v>45000000</v>
      </c>
      <c r="D212" s="137">
        <v>802100</v>
      </c>
      <c r="E212" s="137">
        <v>1002625</v>
      </c>
      <c r="F212" s="136" t="s">
        <v>96</v>
      </c>
      <c r="G212" s="136" t="s">
        <v>102</v>
      </c>
      <c r="H212" s="136" t="s">
        <v>100</v>
      </c>
      <c r="I212" s="13" t="s">
        <v>101</v>
      </c>
      <c r="J212" s="136" t="s">
        <v>97</v>
      </c>
      <c r="K212" s="173" t="s">
        <v>99</v>
      </c>
    </row>
    <row r="213" spans="1:11" s="4" customFormat="1" ht="31.5" customHeight="1" x14ac:dyDescent="0.25">
      <c r="A213" s="183" t="s">
        <v>355</v>
      </c>
      <c r="B213" s="127"/>
      <c r="C213" s="182"/>
      <c r="D213" s="126"/>
      <c r="E213" s="126"/>
      <c r="F213" s="124"/>
      <c r="G213" s="124"/>
      <c r="H213" s="124"/>
      <c r="I213" s="125"/>
      <c r="J213" s="124"/>
      <c r="K213" s="174" t="s">
        <v>441</v>
      </c>
    </row>
    <row r="214" spans="1:11" s="4" customFormat="1" ht="31.5" customHeight="1" x14ac:dyDescent="0.25">
      <c r="A214" s="8" t="s">
        <v>88</v>
      </c>
      <c r="B214" s="146" t="s">
        <v>103</v>
      </c>
      <c r="C214" s="139">
        <v>45262600</v>
      </c>
      <c r="D214" s="137">
        <v>8400</v>
      </c>
      <c r="E214" s="137">
        <v>10500</v>
      </c>
      <c r="F214" s="136" t="s">
        <v>105</v>
      </c>
      <c r="G214" s="136" t="s">
        <v>102</v>
      </c>
      <c r="H214" s="136" t="s">
        <v>100</v>
      </c>
      <c r="I214" s="13" t="s">
        <v>101</v>
      </c>
      <c r="J214" s="136" t="s">
        <v>97</v>
      </c>
      <c r="K214" s="136" t="s">
        <v>104</v>
      </c>
    </row>
    <row r="215" spans="1:11" s="4" customFormat="1" ht="31.5" customHeight="1" x14ac:dyDescent="0.25">
      <c r="A215" s="8" t="s">
        <v>89</v>
      </c>
      <c r="B215" s="146" t="s">
        <v>251</v>
      </c>
      <c r="C215" s="139">
        <v>45351000</v>
      </c>
      <c r="D215" s="137">
        <v>320000</v>
      </c>
      <c r="E215" s="137">
        <v>400000</v>
      </c>
      <c r="F215" s="136" t="s">
        <v>96</v>
      </c>
      <c r="G215" s="136" t="s">
        <v>102</v>
      </c>
      <c r="H215" s="136" t="s">
        <v>100</v>
      </c>
      <c r="I215" s="13" t="s">
        <v>101</v>
      </c>
      <c r="J215" s="136" t="s">
        <v>97</v>
      </c>
      <c r="K215" s="136" t="s">
        <v>253</v>
      </c>
    </row>
    <row r="216" spans="1:11" s="4" customFormat="1" ht="31.5" customHeight="1" x14ac:dyDescent="0.25">
      <c r="A216" s="8" t="s">
        <v>90</v>
      </c>
      <c r="B216" s="146" t="s">
        <v>252</v>
      </c>
      <c r="C216" s="139">
        <v>45421000</v>
      </c>
      <c r="D216" s="137">
        <v>6000</v>
      </c>
      <c r="E216" s="137">
        <v>7500</v>
      </c>
      <c r="F216" s="136" t="s">
        <v>105</v>
      </c>
      <c r="G216" s="136" t="s">
        <v>102</v>
      </c>
      <c r="H216" s="136" t="s">
        <v>100</v>
      </c>
      <c r="I216" s="13" t="s">
        <v>101</v>
      </c>
      <c r="J216" s="136" t="s">
        <v>185</v>
      </c>
      <c r="K216" s="136" t="s">
        <v>254</v>
      </c>
    </row>
    <row r="217" spans="1:11" s="4" customFormat="1" ht="31.5" customHeight="1" x14ac:dyDescent="0.25">
      <c r="A217" s="144" t="s">
        <v>91</v>
      </c>
      <c r="B217" s="146" t="s">
        <v>328</v>
      </c>
      <c r="C217" s="139">
        <v>45331110</v>
      </c>
      <c r="D217" s="137">
        <v>18000</v>
      </c>
      <c r="E217" s="137">
        <v>22500</v>
      </c>
      <c r="F217" s="136" t="s">
        <v>105</v>
      </c>
      <c r="G217" s="136" t="s">
        <v>102</v>
      </c>
      <c r="H217" s="136" t="s">
        <v>100</v>
      </c>
      <c r="I217" s="13" t="s">
        <v>101</v>
      </c>
      <c r="J217" s="136" t="s">
        <v>97</v>
      </c>
      <c r="K217" s="136" t="s">
        <v>330</v>
      </c>
    </row>
    <row r="218" spans="1:11" s="4" customFormat="1" ht="47.25" x14ac:dyDescent="0.25">
      <c r="A218" s="144" t="s">
        <v>92</v>
      </c>
      <c r="B218" s="140" t="s">
        <v>329</v>
      </c>
      <c r="C218" s="16">
        <v>71314200</v>
      </c>
      <c r="D218" s="142">
        <v>26400</v>
      </c>
      <c r="E218" s="142">
        <v>33000</v>
      </c>
      <c r="F218" s="136" t="s">
        <v>105</v>
      </c>
      <c r="G218" s="136" t="s">
        <v>102</v>
      </c>
      <c r="H218" s="136" t="s">
        <v>100</v>
      </c>
      <c r="I218" s="13" t="s">
        <v>101</v>
      </c>
      <c r="J218" s="141" t="s">
        <v>97</v>
      </c>
      <c r="K218" s="141" t="s">
        <v>331</v>
      </c>
    </row>
    <row r="219" spans="1:11" s="4" customFormat="1" ht="78" customHeight="1" x14ac:dyDescent="0.25">
      <c r="A219" s="144" t="s">
        <v>93</v>
      </c>
      <c r="B219" s="213" t="s">
        <v>346</v>
      </c>
      <c r="C219" s="16">
        <v>79993000</v>
      </c>
      <c r="D219" s="214">
        <v>133456.32000000001</v>
      </c>
      <c r="E219" s="214">
        <v>166820.4</v>
      </c>
      <c r="F219" s="141" t="s">
        <v>229</v>
      </c>
      <c r="G219" s="173" t="s">
        <v>102</v>
      </c>
      <c r="H219" s="173" t="s">
        <v>100</v>
      </c>
      <c r="I219" s="13" t="s">
        <v>101</v>
      </c>
      <c r="J219" s="141" t="s">
        <v>97</v>
      </c>
      <c r="K219" s="215" t="s">
        <v>347</v>
      </c>
    </row>
    <row r="220" spans="1:11" s="4" customFormat="1" ht="48.75" customHeight="1" x14ac:dyDescent="0.25">
      <c r="A220" s="172" t="s">
        <v>355</v>
      </c>
      <c r="B220" s="177" t="s">
        <v>395</v>
      </c>
      <c r="C220" s="170"/>
      <c r="D220" s="178">
        <f>SUM(D221:D224)</f>
        <v>89145</v>
      </c>
      <c r="E220" s="178">
        <f>SUM(E221:E224)</f>
        <v>111431.25</v>
      </c>
      <c r="F220" s="171"/>
      <c r="G220" s="174" t="s">
        <v>123</v>
      </c>
      <c r="H220" s="174" t="s">
        <v>230</v>
      </c>
      <c r="I220" s="125"/>
      <c r="J220" s="171"/>
      <c r="K220" s="180" t="s">
        <v>396</v>
      </c>
    </row>
    <row r="221" spans="1:11" s="4" customFormat="1" ht="31.5" customHeight="1" x14ac:dyDescent="0.25">
      <c r="A221" s="172"/>
      <c r="B221" s="177" t="s">
        <v>391</v>
      </c>
      <c r="C221" s="170"/>
      <c r="D221" s="178">
        <v>21484</v>
      </c>
      <c r="E221" s="178">
        <v>26855</v>
      </c>
      <c r="F221" s="171"/>
      <c r="G221" s="124"/>
      <c r="H221" s="174"/>
      <c r="I221" s="125"/>
      <c r="J221" s="171"/>
      <c r="K221" s="180"/>
    </row>
    <row r="222" spans="1:11" s="4" customFormat="1" ht="31.5" customHeight="1" x14ac:dyDescent="0.25">
      <c r="A222" s="172"/>
      <c r="B222" s="177" t="s">
        <v>392</v>
      </c>
      <c r="C222" s="170"/>
      <c r="D222" s="178">
        <v>22891</v>
      </c>
      <c r="E222" s="178">
        <v>28613.75</v>
      </c>
      <c r="F222" s="171"/>
      <c r="G222" s="124"/>
      <c r="H222" s="174"/>
      <c r="I222" s="125"/>
      <c r="J222" s="171"/>
      <c r="K222" s="180"/>
    </row>
    <row r="223" spans="1:11" s="4" customFormat="1" ht="31.5" customHeight="1" x14ac:dyDescent="0.25">
      <c r="A223" s="172"/>
      <c r="B223" s="177" t="s">
        <v>393</v>
      </c>
      <c r="C223" s="170"/>
      <c r="D223" s="178">
        <v>21372</v>
      </c>
      <c r="E223" s="178">
        <v>26715</v>
      </c>
      <c r="F223" s="171"/>
      <c r="G223" s="124"/>
      <c r="H223" s="174"/>
      <c r="I223" s="125"/>
      <c r="J223" s="171"/>
      <c r="K223" s="180"/>
    </row>
    <row r="224" spans="1:11" s="4" customFormat="1" ht="31.5" customHeight="1" x14ac:dyDescent="0.25">
      <c r="A224" s="172"/>
      <c r="B224" s="177" t="s">
        <v>394</v>
      </c>
      <c r="C224" s="170"/>
      <c r="D224" s="178">
        <v>23398</v>
      </c>
      <c r="E224" s="178">
        <v>29247.5</v>
      </c>
      <c r="F224" s="171"/>
      <c r="G224" s="124"/>
      <c r="H224" s="174"/>
      <c r="I224" s="125"/>
      <c r="J224" s="171"/>
      <c r="K224" s="180"/>
    </row>
    <row r="225" spans="1:11" s="4" customFormat="1" ht="47.25" x14ac:dyDescent="0.25">
      <c r="A225" s="172" t="s">
        <v>356</v>
      </c>
      <c r="B225" s="177" t="s">
        <v>357</v>
      </c>
      <c r="C225" s="179">
        <v>71242000</v>
      </c>
      <c r="D225" s="178">
        <v>4500</v>
      </c>
      <c r="E225" s="178">
        <v>5625</v>
      </c>
      <c r="F225" s="180" t="s">
        <v>105</v>
      </c>
      <c r="G225" s="174" t="s">
        <v>102</v>
      </c>
      <c r="H225" s="174" t="s">
        <v>100</v>
      </c>
      <c r="I225" s="181" t="s">
        <v>101</v>
      </c>
      <c r="J225" s="180" t="s">
        <v>97</v>
      </c>
      <c r="K225" s="180" t="s">
        <v>360</v>
      </c>
    </row>
    <row r="226" spans="1:11" s="4" customFormat="1" ht="47.25" x14ac:dyDescent="0.25">
      <c r="A226" s="172" t="s">
        <v>358</v>
      </c>
      <c r="B226" s="177" t="s">
        <v>359</v>
      </c>
      <c r="C226" s="179">
        <v>45112700</v>
      </c>
      <c r="D226" s="178">
        <v>6925.5</v>
      </c>
      <c r="E226" s="178">
        <v>8656.8799999999992</v>
      </c>
      <c r="F226" s="180" t="s">
        <v>105</v>
      </c>
      <c r="G226" s="174" t="s">
        <v>102</v>
      </c>
      <c r="H226" s="174" t="s">
        <v>100</v>
      </c>
      <c r="I226" s="181" t="s">
        <v>101</v>
      </c>
      <c r="J226" s="180" t="s">
        <v>97</v>
      </c>
      <c r="K226" s="180" t="s">
        <v>361</v>
      </c>
    </row>
    <row r="227" spans="1:11" s="4" customFormat="1" ht="47.25" x14ac:dyDescent="0.25">
      <c r="A227" s="172" t="s">
        <v>382</v>
      </c>
      <c r="B227" s="186" t="s">
        <v>389</v>
      </c>
      <c r="C227" s="179">
        <v>77211400</v>
      </c>
      <c r="D227" s="178">
        <v>8000</v>
      </c>
      <c r="E227" s="178">
        <v>10000</v>
      </c>
      <c r="F227" s="180" t="s">
        <v>105</v>
      </c>
      <c r="G227" s="174" t="s">
        <v>102</v>
      </c>
      <c r="H227" s="174" t="s">
        <v>100</v>
      </c>
      <c r="I227" s="181" t="s">
        <v>101</v>
      </c>
      <c r="J227" s="180" t="s">
        <v>97</v>
      </c>
      <c r="K227" s="180" t="s">
        <v>383</v>
      </c>
    </row>
    <row r="228" spans="1:11" s="4" customFormat="1" ht="47.25" x14ac:dyDescent="0.25">
      <c r="A228" s="172" t="s">
        <v>385</v>
      </c>
      <c r="B228" s="177" t="s">
        <v>386</v>
      </c>
      <c r="C228" s="179">
        <v>45432210</v>
      </c>
      <c r="D228" s="178">
        <v>5250</v>
      </c>
      <c r="E228" s="178">
        <v>6562.5</v>
      </c>
      <c r="F228" s="180" t="s">
        <v>105</v>
      </c>
      <c r="G228" s="174" t="s">
        <v>102</v>
      </c>
      <c r="H228" s="174" t="s">
        <v>100</v>
      </c>
      <c r="I228" s="181" t="s">
        <v>101</v>
      </c>
      <c r="J228" s="180" t="s">
        <v>97</v>
      </c>
      <c r="K228" s="180" t="s">
        <v>387</v>
      </c>
    </row>
    <row r="229" spans="1:11" s="4" customFormat="1" ht="47.25" x14ac:dyDescent="0.25">
      <c r="A229" s="172" t="s">
        <v>397</v>
      </c>
      <c r="B229" s="177" t="s">
        <v>398</v>
      </c>
      <c r="C229" s="179">
        <v>45232151</v>
      </c>
      <c r="D229" s="178">
        <v>4148</v>
      </c>
      <c r="E229" s="178">
        <v>5185</v>
      </c>
      <c r="F229" s="180" t="s">
        <v>105</v>
      </c>
      <c r="G229" s="174" t="s">
        <v>102</v>
      </c>
      <c r="H229" s="174" t="s">
        <v>100</v>
      </c>
      <c r="I229" s="181" t="s">
        <v>101</v>
      </c>
      <c r="J229" s="180" t="s">
        <v>97</v>
      </c>
      <c r="K229" s="180" t="s">
        <v>399</v>
      </c>
    </row>
    <row r="230" spans="1:11" s="4" customFormat="1" ht="47.25" x14ac:dyDescent="0.25">
      <c r="A230" s="172" t="s">
        <v>400</v>
      </c>
      <c r="B230" s="177" t="s">
        <v>401</v>
      </c>
      <c r="C230" s="179">
        <v>90400000</v>
      </c>
      <c r="D230" s="178">
        <v>36000</v>
      </c>
      <c r="E230" s="178">
        <v>45000</v>
      </c>
      <c r="F230" s="180" t="s">
        <v>96</v>
      </c>
      <c r="G230" s="174" t="s">
        <v>102</v>
      </c>
      <c r="H230" s="174" t="s">
        <v>100</v>
      </c>
      <c r="I230" s="181" t="s">
        <v>101</v>
      </c>
      <c r="J230" s="180" t="s">
        <v>137</v>
      </c>
      <c r="K230" s="180" t="s">
        <v>438</v>
      </c>
    </row>
    <row r="231" spans="1:11" s="4" customFormat="1" ht="47.25" x14ac:dyDescent="0.25">
      <c r="A231" s="172" t="s">
        <v>416</v>
      </c>
      <c r="B231" s="177" t="s">
        <v>417</v>
      </c>
      <c r="C231" s="179">
        <v>45261910</v>
      </c>
      <c r="D231" s="178">
        <v>22250</v>
      </c>
      <c r="E231" s="178">
        <v>27812.5</v>
      </c>
      <c r="F231" s="180" t="s">
        <v>105</v>
      </c>
      <c r="G231" s="174" t="s">
        <v>102</v>
      </c>
      <c r="H231" s="174" t="s">
        <v>100</v>
      </c>
      <c r="I231" s="181" t="s">
        <v>101</v>
      </c>
      <c r="J231" s="180" t="s">
        <v>137</v>
      </c>
      <c r="K231" s="180" t="s">
        <v>429</v>
      </c>
    </row>
    <row r="232" spans="1:11" s="4" customFormat="1" ht="47.25" x14ac:dyDescent="0.25">
      <c r="A232" s="172" t="s">
        <v>418</v>
      </c>
      <c r="B232" s="177" t="s">
        <v>419</v>
      </c>
      <c r="C232" s="179">
        <v>45111000</v>
      </c>
      <c r="D232" s="178">
        <v>28000</v>
      </c>
      <c r="E232" s="178">
        <v>35000</v>
      </c>
      <c r="F232" s="180" t="s">
        <v>105</v>
      </c>
      <c r="G232" s="174" t="s">
        <v>102</v>
      </c>
      <c r="H232" s="174" t="s">
        <v>100</v>
      </c>
      <c r="I232" s="181" t="s">
        <v>101</v>
      </c>
      <c r="J232" s="180" t="s">
        <v>137</v>
      </c>
      <c r="K232" s="180" t="s">
        <v>420</v>
      </c>
    </row>
    <row r="233" spans="1:11" s="4" customFormat="1" ht="47.25" x14ac:dyDescent="0.25">
      <c r="A233" s="172" t="s">
        <v>427</v>
      </c>
      <c r="B233" s="177" t="s">
        <v>428</v>
      </c>
      <c r="C233" s="179">
        <v>71247000</v>
      </c>
      <c r="D233" s="178">
        <v>4800</v>
      </c>
      <c r="E233" s="178">
        <v>6000</v>
      </c>
      <c r="F233" s="180" t="s">
        <v>105</v>
      </c>
      <c r="G233" s="174" t="s">
        <v>102</v>
      </c>
      <c r="H233" s="174" t="s">
        <v>100</v>
      </c>
      <c r="I233" s="181" t="s">
        <v>101</v>
      </c>
      <c r="J233" s="180" t="s">
        <v>137</v>
      </c>
      <c r="K233" s="180" t="s">
        <v>429</v>
      </c>
    </row>
    <row r="234" spans="1:11" s="4" customFormat="1" ht="47.25" x14ac:dyDescent="0.25">
      <c r="A234" s="172" t="s">
        <v>436</v>
      </c>
      <c r="B234" s="177" t="s">
        <v>439</v>
      </c>
      <c r="C234" s="179">
        <v>45331000</v>
      </c>
      <c r="D234" s="178">
        <v>3600</v>
      </c>
      <c r="E234" s="178">
        <v>4500</v>
      </c>
      <c r="F234" s="180" t="s">
        <v>105</v>
      </c>
      <c r="G234" s="174" t="s">
        <v>102</v>
      </c>
      <c r="H234" s="174" t="s">
        <v>100</v>
      </c>
      <c r="I234" s="181" t="s">
        <v>101</v>
      </c>
      <c r="J234" s="180" t="s">
        <v>97</v>
      </c>
      <c r="K234" s="180" t="s">
        <v>437</v>
      </c>
    </row>
    <row r="235" spans="1:11" s="4" customFormat="1" ht="47.25" x14ac:dyDescent="0.25">
      <c r="A235" s="172" t="s">
        <v>442</v>
      </c>
      <c r="B235" s="177" t="s">
        <v>443</v>
      </c>
      <c r="C235" s="179">
        <v>45300000</v>
      </c>
      <c r="D235" s="178">
        <v>3040</v>
      </c>
      <c r="E235" s="178">
        <v>3800</v>
      </c>
      <c r="F235" s="180" t="s">
        <v>105</v>
      </c>
      <c r="G235" s="174" t="s">
        <v>102</v>
      </c>
      <c r="H235" s="174" t="s">
        <v>100</v>
      </c>
      <c r="I235" s="181" t="s">
        <v>101</v>
      </c>
      <c r="J235" s="180" t="s">
        <v>137</v>
      </c>
      <c r="K235" s="180" t="s">
        <v>444</v>
      </c>
    </row>
    <row r="236" spans="1:11" s="4" customFormat="1" ht="47.25" x14ac:dyDescent="0.25">
      <c r="A236" s="172" t="s">
        <v>446</v>
      </c>
      <c r="B236" s="177" t="s">
        <v>471</v>
      </c>
      <c r="C236" s="179">
        <v>42512000</v>
      </c>
      <c r="D236" s="178">
        <v>3000</v>
      </c>
      <c r="E236" s="178">
        <v>3750</v>
      </c>
      <c r="F236" s="180" t="s">
        <v>105</v>
      </c>
      <c r="G236" s="174" t="s">
        <v>102</v>
      </c>
      <c r="H236" s="174" t="s">
        <v>100</v>
      </c>
      <c r="I236" s="181" t="s">
        <v>101</v>
      </c>
      <c r="J236" s="180" t="s">
        <v>137</v>
      </c>
      <c r="K236" s="180" t="s">
        <v>473</v>
      </c>
    </row>
    <row r="237" spans="1:11" s="4" customFormat="1" ht="47.25" x14ac:dyDescent="0.25">
      <c r="A237" s="172" t="s">
        <v>459</v>
      </c>
      <c r="B237" s="177" t="s">
        <v>472</v>
      </c>
      <c r="C237" s="179">
        <v>45331110</v>
      </c>
      <c r="D237" s="185">
        <v>16800</v>
      </c>
      <c r="E237" s="185">
        <v>21000</v>
      </c>
      <c r="F237" s="174" t="s">
        <v>105</v>
      </c>
      <c r="G237" s="174" t="s">
        <v>102</v>
      </c>
      <c r="H237" s="174" t="s">
        <v>100</v>
      </c>
      <c r="I237" s="181" t="s">
        <v>101</v>
      </c>
      <c r="J237" s="180" t="s">
        <v>137</v>
      </c>
      <c r="K237" s="180" t="s">
        <v>474</v>
      </c>
    </row>
    <row r="238" spans="1:11" s="4" customFormat="1" ht="47.25" x14ac:dyDescent="0.25">
      <c r="A238" s="172" t="s">
        <v>470</v>
      </c>
      <c r="B238" s="177" t="s">
        <v>491</v>
      </c>
      <c r="C238" s="179">
        <v>71310000</v>
      </c>
      <c r="D238" s="185">
        <v>8000</v>
      </c>
      <c r="E238" s="185">
        <v>10000</v>
      </c>
      <c r="F238" s="174" t="s">
        <v>105</v>
      </c>
      <c r="G238" s="174" t="s">
        <v>102</v>
      </c>
      <c r="H238" s="174" t="s">
        <v>100</v>
      </c>
      <c r="I238" s="181" t="s">
        <v>101</v>
      </c>
      <c r="J238" s="180" t="s">
        <v>137</v>
      </c>
      <c r="K238" s="180" t="s">
        <v>475</v>
      </c>
    </row>
    <row r="239" spans="1:11" s="3" customFormat="1" ht="24" customHeight="1" x14ac:dyDescent="0.25">
      <c r="A239" s="60" t="s">
        <v>1</v>
      </c>
      <c r="B239" s="83"/>
      <c r="C239" s="84"/>
      <c r="D239" s="85">
        <f>SUM(D210:D218,D220,D225:D238)</f>
        <v>2124358.5</v>
      </c>
      <c r="E239" s="85">
        <f>SUM(E210:E218,E220,E225:E238)</f>
        <v>2655448.13</v>
      </c>
      <c r="F239" s="86"/>
      <c r="G239" s="86"/>
      <c r="H239" s="86"/>
      <c r="I239" s="87"/>
      <c r="J239" s="86"/>
      <c r="K239" s="88"/>
    </row>
    <row r="240" spans="1:11" s="2" customFormat="1" ht="24" customHeight="1" x14ac:dyDescent="0.25">
      <c r="A240" s="89" t="s">
        <v>0</v>
      </c>
      <c r="B240" s="90"/>
      <c r="C240" s="91"/>
      <c r="D240" s="92">
        <f>D14+D93+D123+D131+D148+D171+D207+D239</f>
        <v>23508173.949999999</v>
      </c>
      <c r="E240" s="92">
        <f>E14+E93+E123+E131+E148+E171+E207+E239</f>
        <v>29319867.449999999</v>
      </c>
      <c r="F240" s="93"/>
      <c r="G240" s="93"/>
      <c r="H240" s="93"/>
      <c r="I240" s="94"/>
      <c r="J240" s="93"/>
      <c r="K240" s="95"/>
    </row>
  </sheetData>
  <mergeCells count="9">
    <mergeCell ref="A134:K134"/>
    <mergeCell ref="A2:K2"/>
    <mergeCell ref="J16:K16"/>
    <mergeCell ref="J17:K17"/>
    <mergeCell ref="A33:K33"/>
    <mergeCell ref="J6:K6"/>
    <mergeCell ref="J7:K7"/>
    <mergeCell ref="J13:K13"/>
    <mergeCell ref="A3:K3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5" fitToHeight="0" orientation="landscape" r:id="rId1"/>
  <headerFooter>
    <oddFooter>&amp;CStranica &amp;P</oddFooter>
  </headerFooter>
  <rowBreaks count="2" manualBreakCount="2">
    <brk id="22" max="10" man="1"/>
    <brk id="1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I. izmjene i dopune 2026</vt:lpstr>
      <vt:lpstr>'I. izmjene i dopune 2026'!Print_Area</vt:lpstr>
      <vt:lpstr>'I. izmjene i dopune 2026'!Print_Titles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Perković Tamara</dc:creator>
  <cp:lastModifiedBy>Ivaniš Zdjelar Vanja</cp:lastModifiedBy>
  <cp:lastPrinted>2026-02-26T13:04:43Z</cp:lastPrinted>
  <dcterms:created xsi:type="dcterms:W3CDTF">2024-01-22T07:24:41Z</dcterms:created>
  <dcterms:modified xsi:type="dcterms:W3CDTF">2026-03-11T07:19:09Z</dcterms:modified>
</cp:coreProperties>
</file>